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208"/>
  <workbookPr/>
  <mc:AlternateContent xmlns:mc="http://schemas.openxmlformats.org/markup-compatibility/2006">
    <mc:Choice Requires="x15">
      <x15ac:absPath xmlns:x15ac="http://schemas.microsoft.com/office/spreadsheetml/2010/11/ac" url="/Users/dol4/Box/teaching/263/lectures/lecture_28_review/"/>
    </mc:Choice>
  </mc:AlternateContent>
  <xr:revisionPtr revIDLastSave="0" documentId="13_ncr:1_{7A40245F-9ECB-B249-8418-31633C138A4A}" xr6:coauthVersionLast="45" xr6:coauthVersionMax="45" xr10:uidLastSave="{00000000-0000-0000-0000-000000000000}"/>
  <bookViews>
    <workbookView xWindow="0" yWindow="460" windowWidth="31660" windowHeight="19620" tabRatio="500" xr2:uid="{00000000-000D-0000-FFFF-FFFF00000000}"/>
  </bookViews>
  <sheets>
    <sheet name="Solve one equation three ways" sheetId="2" r:id="rId1"/>
    <sheet name="Solve two equations Solver" sheetId="3" r:id="rId2"/>
    <sheet name="Rate equation" sheetId="4" r:id="rId3"/>
    <sheet name="Curve fit" sheetId="5" r:id="rId4"/>
  </sheets>
  <definedNames>
    <definedName name="solver_adj" localSheetId="3" hidden="1">'Curve fit'!$D$7:$D$8</definedName>
    <definedName name="solver_adj" localSheetId="0" hidden="1">'Solve one equation three ways'!$B$7</definedName>
    <definedName name="solver_adj" localSheetId="1" hidden="1">'Solve two equations Solver'!$B$4:$B$5</definedName>
    <definedName name="solver_cvg" localSheetId="3" hidden="1">0.0001</definedName>
    <definedName name="solver_cvg" localSheetId="0" hidden="1">0.0001</definedName>
    <definedName name="solver_cvg" localSheetId="1" hidden="1">0.0001</definedName>
    <definedName name="solver_drv" localSheetId="3" hidden="1">1</definedName>
    <definedName name="solver_drv" localSheetId="0" hidden="1">1</definedName>
    <definedName name="solver_drv" localSheetId="1" hidden="1">1</definedName>
    <definedName name="solver_eng" localSheetId="3" hidden="1">1</definedName>
    <definedName name="solver_eng" localSheetId="0" hidden="1">1</definedName>
    <definedName name="solver_eng" localSheetId="1" hidden="1">1</definedName>
    <definedName name="solver_itr" localSheetId="3" hidden="1">2147483647</definedName>
    <definedName name="solver_itr" localSheetId="0" hidden="1">2147483647</definedName>
    <definedName name="solver_itr" localSheetId="1" hidden="1">2147483647</definedName>
    <definedName name="solver_lhs1" localSheetId="1" hidden="1">'Solve two equations Solver'!$B$8</definedName>
    <definedName name="solver_lin" localSheetId="3" hidden="1">2</definedName>
    <definedName name="solver_lin" localSheetId="0" hidden="1">2</definedName>
    <definedName name="solver_lin" localSheetId="1" hidden="1">2</definedName>
    <definedName name="solver_mip" localSheetId="3" hidden="1">2147483647</definedName>
    <definedName name="solver_mip" localSheetId="0" hidden="1">2147483647</definedName>
    <definedName name="solver_mip" localSheetId="1" hidden="1">2147483647</definedName>
    <definedName name="solver_mni" localSheetId="3" hidden="1">30</definedName>
    <definedName name="solver_mni" localSheetId="0" hidden="1">30</definedName>
    <definedName name="solver_mni" localSheetId="1" hidden="1">30</definedName>
    <definedName name="solver_mrt" localSheetId="3" hidden="1">0.075</definedName>
    <definedName name="solver_mrt" localSheetId="0" hidden="1">0.075</definedName>
    <definedName name="solver_mrt" localSheetId="1" hidden="1">0.075</definedName>
    <definedName name="solver_msl" localSheetId="3" hidden="1">2</definedName>
    <definedName name="solver_msl" localSheetId="0" hidden="1">2</definedName>
    <definedName name="solver_msl" localSheetId="1" hidden="1">2</definedName>
    <definedName name="solver_neg" localSheetId="3" hidden="1">2</definedName>
    <definedName name="solver_neg" localSheetId="0" hidden="1">2</definedName>
    <definedName name="solver_neg" localSheetId="1" hidden="1">2</definedName>
    <definedName name="solver_nod" localSheetId="3" hidden="1">2147483647</definedName>
    <definedName name="solver_nod" localSheetId="0" hidden="1">2147483647</definedName>
    <definedName name="solver_nod" localSheetId="1" hidden="1">2147483647</definedName>
    <definedName name="solver_num" localSheetId="3" hidden="1">0</definedName>
    <definedName name="solver_num" localSheetId="0" hidden="1">0</definedName>
    <definedName name="solver_num" localSheetId="1" hidden="1">1</definedName>
    <definedName name="solver_opt" localSheetId="3" hidden="1">'Curve fit'!$Q$31</definedName>
    <definedName name="solver_opt" localSheetId="0" hidden="1">'Solve one equation three ways'!$B$8</definedName>
    <definedName name="solver_opt" localSheetId="1" hidden="1">'Solve two equations Solver'!$C$15</definedName>
    <definedName name="solver_pre" localSheetId="3" hidden="1">0.000001</definedName>
    <definedName name="solver_pre" localSheetId="0" hidden="1">0.000001</definedName>
    <definedName name="solver_pre" localSheetId="1" hidden="1">0.000001</definedName>
    <definedName name="solver_rbv" localSheetId="3" hidden="1">1</definedName>
    <definedName name="solver_rbv" localSheetId="0" hidden="1">1</definedName>
    <definedName name="solver_rbv" localSheetId="1" hidden="1">1</definedName>
    <definedName name="solver_rel1" localSheetId="1" hidden="1">2</definedName>
    <definedName name="solver_rhs1" localSheetId="1" hidden="1">0</definedName>
    <definedName name="solver_rlx" localSheetId="3" hidden="1">2</definedName>
    <definedName name="solver_rlx" localSheetId="0" hidden="1">2</definedName>
    <definedName name="solver_rlx" localSheetId="1" hidden="1">2</definedName>
    <definedName name="solver_rsd" localSheetId="3" hidden="1">0</definedName>
    <definedName name="solver_rsd" localSheetId="0" hidden="1">0</definedName>
    <definedName name="solver_rsd" localSheetId="1" hidden="1">0</definedName>
    <definedName name="solver_scl" localSheetId="3" hidden="1">1</definedName>
    <definedName name="solver_scl" localSheetId="0" hidden="1">1</definedName>
    <definedName name="solver_scl" localSheetId="1" hidden="1">1</definedName>
    <definedName name="solver_sho" localSheetId="3" hidden="1">2</definedName>
    <definedName name="solver_sho" localSheetId="0" hidden="1">2</definedName>
    <definedName name="solver_sho" localSheetId="1" hidden="1">2</definedName>
    <definedName name="solver_ssz" localSheetId="3" hidden="1">100</definedName>
    <definedName name="solver_ssz" localSheetId="0" hidden="1">100</definedName>
    <definedName name="solver_ssz" localSheetId="1" hidden="1">100</definedName>
    <definedName name="solver_tim" localSheetId="3" hidden="1">2147483647</definedName>
    <definedName name="solver_tim" localSheetId="0" hidden="1">2147483647</definedName>
    <definedName name="solver_tim" localSheetId="1" hidden="1">2147483647</definedName>
    <definedName name="solver_tol" localSheetId="3" hidden="1">0.01</definedName>
    <definedName name="solver_tol" localSheetId="0" hidden="1">0.01</definedName>
    <definedName name="solver_tol" localSheetId="1" hidden="1">0.01</definedName>
    <definedName name="solver_typ" localSheetId="3" hidden="1">2</definedName>
    <definedName name="solver_typ" localSheetId="0" hidden="1">3</definedName>
    <definedName name="solver_typ" localSheetId="1" hidden="1">3</definedName>
    <definedName name="solver_val" localSheetId="3" hidden="1">0</definedName>
    <definedName name="solver_val" localSheetId="0" hidden="1">0</definedName>
    <definedName name="solver_val" localSheetId="1" hidden="1">0</definedName>
    <definedName name="solver_ver" localSheetId="3" hidden="1">2</definedName>
    <definedName name="solver_ver" localSheetId="0" hidden="1">2</definedName>
    <definedName name="solver_ver" localSheetId="1" hidden="1">2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2" i="5" l="1"/>
  <c r="J2" i="5" s="1"/>
  <c r="I3" i="5"/>
  <c r="J3" i="5" s="1"/>
  <c r="I4" i="5"/>
  <c r="J4" i="5" s="1"/>
  <c r="I5" i="5"/>
  <c r="J5" i="5" s="1"/>
  <c r="I6" i="5"/>
  <c r="J6" i="5" s="1"/>
  <c r="I7" i="5"/>
  <c r="J7" i="5" s="1"/>
  <c r="I8" i="5"/>
  <c r="J8" i="5" s="1"/>
  <c r="I9" i="5"/>
  <c r="J9" i="5" s="1"/>
  <c r="I10" i="5"/>
  <c r="J10" i="5" s="1"/>
  <c r="I11" i="5"/>
  <c r="J11" i="5" s="1"/>
  <c r="I12" i="5"/>
  <c r="J12" i="5" s="1"/>
  <c r="I13" i="5"/>
  <c r="J13" i="5" s="1"/>
  <c r="I14" i="5"/>
  <c r="J14" i="5" s="1"/>
  <c r="I15" i="5"/>
  <c r="J15" i="5" s="1"/>
  <c r="I16" i="5"/>
  <c r="J16" i="5" s="1"/>
  <c r="I17" i="5"/>
  <c r="J17" i="5" s="1"/>
  <c r="I18" i="5"/>
  <c r="J18" i="5" s="1"/>
  <c r="I19" i="5"/>
  <c r="J19" i="5" s="1"/>
  <c r="I20" i="5"/>
  <c r="J20" i="5" s="1"/>
  <c r="I21" i="5"/>
  <c r="J21" i="5" s="1"/>
  <c r="I22" i="5"/>
  <c r="J22" i="5" s="1"/>
  <c r="I23" i="5"/>
  <c r="J23" i="5" s="1"/>
  <c r="I24" i="5"/>
  <c r="J24" i="5" s="1"/>
  <c r="I25" i="5"/>
  <c r="J25" i="5" s="1"/>
  <c r="I26" i="5"/>
  <c r="J26" i="5" s="1"/>
  <c r="I27" i="5"/>
  <c r="J27" i="5" s="1"/>
  <c r="I28" i="5"/>
  <c r="J28" i="5" s="1"/>
  <c r="I29" i="5"/>
  <c r="J29" i="5" s="1"/>
  <c r="I30" i="5"/>
  <c r="J30" i="5" s="1"/>
  <c r="I31" i="5"/>
  <c r="J31" i="5" s="1"/>
  <c r="I32" i="5"/>
  <c r="J32" i="5" s="1"/>
  <c r="I33" i="5"/>
  <c r="J33" i="5" s="1"/>
  <c r="I34" i="5"/>
  <c r="J34" i="5" s="1"/>
  <c r="I35" i="5"/>
  <c r="J35" i="5" s="1"/>
  <c r="I36" i="5"/>
  <c r="J36" i="5" s="1"/>
  <c r="I37" i="5"/>
  <c r="J37" i="5" s="1"/>
  <c r="I38" i="5"/>
  <c r="J38" i="5" s="1"/>
  <c r="I39" i="5"/>
  <c r="J39" i="5" s="1"/>
  <c r="I40" i="5"/>
  <c r="J40" i="5" s="1"/>
  <c r="I41" i="5"/>
  <c r="J41" i="5" s="1"/>
  <c r="I42" i="5"/>
  <c r="J42" i="5" s="1"/>
  <c r="L3" i="4"/>
  <c r="L4" i="4" s="1"/>
  <c r="L5" i="4" s="1"/>
  <c r="L6" i="4" s="1"/>
  <c r="L7" i="4" s="1"/>
  <c r="L8" i="4" s="1"/>
  <c r="L9" i="4" s="1"/>
  <c r="L10" i="4" s="1"/>
  <c r="L11" i="4" s="1"/>
  <c r="L12" i="4" s="1"/>
  <c r="L13" i="4" s="1"/>
  <c r="L14" i="4" s="1"/>
  <c r="L15" i="4" s="1"/>
  <c r="L16" i="4" s="1"/>
  <c r="L17" i="4" s="1"/>
  <c r="L18" i="4" s="1"/>
  <c r="L19" i="4" s="1"/>
  <c r="L20" i="4" s="1"/>
  <c r="L21" i="4" s="1"/>
  <c r="L22" i="4" s="1"/>
  <c r="L23" i="4" s="1"/>
  <c r="L24" i="4" s="1"/>
  <c r="L25" i="4" s="1"/>
  <c r="L26" i="4" s="1"/>
  <c r="L27" i="4" s="1"/>
  <c r="L28" i="4" s="1"/>
  <c r="L29" i="4" s="1"/>
  <c r="L30" i="4" s="1"/>
  <c r="L31" i="4" s="1"/>
  <c r="L32" i="4" s="1"/>
  <c r="L33" i="4" s="1"/>
  <c r="L34" i="4" s="1"/>
  <c r="L35" i="4" s="1"/>
  <c r="L36" i="4" s="1"/>
  <c r="L37" i="4" s="1"/>
  <c r="L38" i="4" s="1"/>
  <c r="L39" i="4" s="1"/>
  <c r="L40" i="4" s="1"/>
  <c r="L41" i="4" s="1"/>
  <c r="L42" i="4" s="1"/>
  <c r="M2" i="4"/>
  <c r="M3" i="4" s="1"/>
  <c r="M4" i="4" s="1"/>
  <c r="M5" i="4" s="1"/>
  <c r="M6" i="4" s="1"/>
  <c r="M7" i="4" s="1"/>
  <c r="M8" i="4" s="1"/>
  <c r="M9" i="4" s="1"/>
  <c r="M10" i="4" s="1"/>
  <c r="M11" i="4" s="1"/>
  <c r="M12" i="4" s="1"/>
  <c r="M13" i="4" s="1"/>
  <c r="M14" i="4" s="1"/>
  <c r="M15" i="4" s="1"/>
  <c r="M16" i="4" s="1"/>
  <c r="M17" i="4" s="1"/>
  <c r="M18" i="4" s="1"/>
  <c r="M19" i="4" s="1"/>
  <c r="M20" i="4" s="1"/>
  <c r="M21" i="4" s="1"/>
  <c r="M22" i="4" s="1"/>
  <c r="M23" i="4" s="1"/>
  <c r="M24" i="4" s="1"/>
  <c r="M25" i="4" s="1"/>
  <c r="M26" i="4" s="1"/>
  <c r="M27" i="4" s="1"/>
  <c r="M28" i="4" s="1"/>
  <c r="M29" i="4" s="1"/>
  <c r="M30" i="4" s="1"/>
  <c r="M31" i="4" s="1"/>
  <c r="M32" i="4" s="1"/>
  <c r="M33" i="4" s="1"/>
  <c r="M34" i="4" s="1"/>
  <c r="M35" i="4" s="1"/>
  <c r="M36" i="4" s="1"/>
  <c r="M37" i="4" s="1"/>
  <c r="M38" i="4" s="1"/>
  <c r="M39" i="4" s="1"/>
  <c r="M40" i="4" s="1"/>
  <c r="M41" i="4" s="1"/>
  <c r="M42" i="4" s="1"/>
  <c r="B8" i="3"/>
  <c r="B7" i="3"/>
  <c r="O8" i="2"/>
  <c r="O9" i="2" s="1"/>
  <c r="O10" i="2" s="1"/>
  <c r="O11" i="2" s="1"/>
  <c r="O12" i="2" s="1"/>
  <c r="O13" i="2" s="1"/>
  <c r="O14" i="2" s="1"/>
  <c r="O15" i="2" s="1"/>
  <c r="O16" i="2" s="1"/>
  <c r="O17" i="2" s="1"/>
  <c r="O7" i="2"/>
  <c r="H7" i="2"/>
  <c r="G7" i="2"/>
  <c r="F7" i="2" s="1"/>
  <c r="B8" i="2"/>
  <c r="G8" i="2" l="1"/>
  <c r="F8" i="2" s="1"/>
  <c r="H8" i="2"/>
  <c r="K2" i="5"/>
  <c r="G9" i="2" l="1"/>
  <c r="F9" i="2" s="1"/>
  <c r="H9" i="2"/>
  <c r="G10" i="2" l="1"/>
  <c r="F10" i="2" s="1"/>
  <c r="H10" i="2"/>
  <c r="G11" i="2" l="1"/>
  <c r="F11" i="2" s="1"/>
  <c r="H11" i="2"/>
  <c r="G12" i="2" l="1"/>
  <c r="H12" i="2"/>
  <c r="F12" i="2" s="1"/>
  <c r="H13" i="2" l="1"/>
  <c r="F13" i="2"/>
  <c r="G13" i="2"/>
</calcChain>
</file>

<file path=xl/sharedStrings.xml><?xml version="1.0" encoding="utf-8"?>
<sst xmlns="http://schemas.openxmlformats.org/spreadsheetml/2006/main" count="55" uniqueCount="44">
  <si>
    <t>x</t>
  </si>
  <si>
    <t>f(x)</t>
  </si>
  <si>
    <t>y</t>
  </si>
  <si>
    <t>xnew = xold - f(xold)/f'(xold)</t>
  </si>
  <si>
    <t>f'(x)</t>
  </si>
  <si>
    <t>dt</t>
  </si>
  <si>
    <t>k</t>
  </si>
  <si>
    <t>y0</t>
  </si>
  <si>
    <t>t</t>
  </si>
  <si>
    <t>yexp</t>
  </si>
  <si>
    <t>ymodel</t>
  </si>
  <si>
    <t>sumsq</t>
  </si>
  <si>
    <t>Solve one nonlinear equation in one unknown</t>
  </si>
  <si>
    <t>Set as guess</t>
  </si>
  <si>
    <t>Enter function</t>
  </si>
  <si>
    <t>Solve with solver</t>
  </si>
  <si>
    <t>Solve with Newton's method</t>
  </si>
  <si>
    <t>guess</t>
  </si>
  <si>
    <t>Newton formula</t>
  </si>
  <si>
    <t>Drag these three</t>
  </si>
  <si>
    <t>cells down</t>
  </si>
  <si>
    <t>Solve with Fixed point method</t>
  </si>
  <si>
    <t>Massage f(x) = 0 into the form x = g(x)</t>
  </si>
  <si>
    <t>Method 1: add x to both sides of f(x)</t>
  </si>
  <si>
    <t>Method 2: subtract sin(x) and divide through by x</t>
  </si>
  <si>
    <t>Guess</t>
  </si>
  <si>
    <t>FP equation</t>
  </si>
  <si>
    <t>Drag this cell down</t>
  </si>
  <si>
    <t>Solve two nonlinear equations in two unknowns</t>
  </si>
  <si>
    <t>f(x,y)</t>
  </si>
  <si>
    <t>g(x,y)</t>
  </si>
  <si>
    <t>Set this cell to value of 0 by changing x and y subject to constraint that g is also 0</t>
  </si>
  <si>
    <t>Solve the ODE for the function (array) y(t)</t>
  </si>
  <si>
    <t>initial condition</t>
  </si>
  <si>
    <t>constant</t>
  </si>
  <si>
    <t>step size</t>
  </si>
  <si>
    <t>=0</t>
  </si>
  <si>
    <t>=L2 + $H$7</t>
  </si>
  <si>
    <t>=M2 + $H$7 * (-$H$5*M2)</t>
  </si>
  <si>
    <t>= H4</t>
  </si>
  <si>
    <t>Drag Orange cells down</t>
  </si>
  <si>
    <t xml:space="preserve">Use Explicit Euler </t>
  </si>
  <si>
    <t>Find best fits for y0 and k for the model</t>
  </si>
  <si>
    <t>error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</si>
</sst>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</fills>
  <borders count="13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</borders>
  <cellStyleXfs count="1">
    <xf numFmtId="0" fontId="0" fillId="0" borderId="0"/>
  </cellStyleXfs>
  <cellXfs count="32">
    <xf numFmtId="0" fontId="0" fillId="0" borderId="0" xfId="0"/>
    <xf numFmtId="0" fontId="0" fillId="2" borderId="0" xfId="0" applyFill="1"/>
    <xf numFmtId="0" fontId="0" fillId="0" borderId="0" xfId="0" applyAlignment="1">
      <alignment horizontal="center"/>
    </xf>
    <xf numFmtId="0" fontId="0" fillId="2" borderId="0" xfId="0" applyFill="1" applyAlignment="1">
      <alignment horizontal="center"/>
    </xf>
    <xf numFmtId="0" fontId="0" fillId="3" borderId="0" xfId="0" applyFill="1"/>
    <xf numFmtId="0" fontId="0" fillId="3" borderId="0" xfId="0" applyFill="1" applyAlignment="1">
      <alignment horizontal="center"/>
    </xf>
    <xf numFmtId="0" fontId="0" fillId="4" borderId="0" xfId="0" applyFill="1"/>
    <xf numFmtId="0" fontId="1" fillId="0" borderId="0" xfId="0" applyFont="1"/>
    <xf numFmtId="0" fontId="1" fillId="0" borderId="0" xfId="0" applyFont="1" applyAlignment="1">
      <alignment horizontal="center"/>
    </xf>
    <xf numFmtId="0" fontId="0" fillId="4" borderId="0" xfId="0" applyFill="1" applyAlignment="1">
      <alignment horizontal="center"/>
    </xf>
    <xf numFmtId="0" fontId="1" fillId="0" borderId="0" xfId="0" quotePrefix="1" applyFont="1"/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0" xfId="0" applyFont="1" applyBorder="1"/>
    <xf numFmtId="0" fontId="1" fillId="0" borderId="5" xfId="0" applyFont="1" applyBorder="1"/>
    <xf numFmtId="0" fontId="1" fillId="0" borderId="6" xfId="0" applyFont="1" applyBorder="1"/>
    <xf numFmtId="0" fontId="1" fillId="0" borderId="7" xfId="0" applyFont="1" applyBorder="1"/>
    <xf numFmtId="0" fontId="1" fillId="0" borderId="8" xfId="0" applyFont="1" applyBorder="1"/>
    <xf numFmtId="0" fontId="1" fillId="2" borderId="9" xfId="0" applyFont="1" applyFill="1" applyBorder="1"/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8" xfId="0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0" fillId="0" borderId="7" xfId="0" applyBorder="1"/>
    <xf numFmtId="0" fontId="1" fillId="0" borderId="12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3" borderId="5" xfId="0" applyFont="1" applyFill="1" applyBorder="1" applyAlignment="1">
      <alignment horizontal="center"/>
    </xf>
    <xf numFmtId="0" fontId="0" fillId="0" borderId="7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'Rate equation'!$M$1</c:f>
              <c:strCache>
                <c:ptCount val="1"/>
                <c:pt idx="0">
                  <c:v>y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'Rate equation'!$L$2:$L$42</c:f>
              <c:numCache>
                <c:formatCode>General</c:formatCode>
                <c:ptCount val="4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0.30000000000000004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0.79999999999999993</c:v>
                </c:pt>
                <c:pt idx="9">
                  <c:v>0.89999999999999991</c:v>
                </c:pt>
                <c:pt idx="10">
                  <c:v>0.99999999999999989</c:v>
                </c:pt>
                <c:pt idx="11">
                  <c:v>1.0999999999999999</c:v>
                </c:pt>
                <c:pt idx="12">
                  <c:v>1.2</c:v>
                </c:pt>
                <c:pt idx="13">
                  <c:v>1.3</c:v>
                </c:pt>
                <c:pt idx="14">
                  <c:v>1.4000000000000001</c:v>
                </c:pt>
                <c:pt idx="15">
                  <c:v>1.5000000000000002</c:v>
                </c:pt>
                <c:pt idx="16">
                  <c:v>1.6000000000000003</c:v>
                </c:pt>
                <c:pt idx="17">
                  <c:v>1.7000000000000004</c:v>
                </c:pt>
                <c:pt idx="18">
                  <c:v>1.8000000000000005</c:v>
                </c:pt>
                <c:pt idx="19">
                  <c:v>1.9000000000000006</c:v>
                </c:pt>
                <c:pt idx="20">
                  <c:v>2.0000000000000004</c:v>
                </c:pt>
                <c:pt idx="21">
                  <c:v>2.1000000000000005</c:v>
                </c:pt>
                <c:pt idx="22">
                  <c:v>2.2000000000000006</c:v>
                </c:pt>
                <c:pt idx="23">
                  <c:v>2.3000000000000007</c:v>
                </c:pt>
                <c:pt idx="24">
                  <c:v>2.4000000000000008</c:v>
                </c:pt>
                <c:pt idx="25">
                  <c:v>2.5000000000000009</c:v>
                </c:pt>
                <c:pt idx="26">
                  <c:v>2.600000000000001</c:v>
                </c:pt>
                <c:pt idx="27">
                  <c:v>2.7000000000000011</c:v>
                </c:pt>
                <c:pt idx="28">
                  <c:v>2.8000000000000012</c:v>
                </c:pt>
                <c:pt idx="29">
                  <c:v>2.9000000000000012</c:v>
                </c:pt>
                <c:pt idx="30">
                  <c:v>3.0000000000000013</c:v>
                </c:pt>
                <c:pt idx="31">
                  <c:v>3.1000000000000014</c:v>
                </c:pt>
                <c:pt idx="32">
                  <c:v>3.2000000000000015</c:v>
                </c:pt>
                <c:pt idx="33">
                  <c:v>3.3000000000000016</c:v>
                </c:pt>
                <c:pt idx="34">
                  <c:v>3.4000000000000017</c:v>
                </c:pt>
                <c:pt idx="35">
                  <c:v>3.5000000000000018</c:v>
                </c:pt>
                <c:pt idx="36">
                  <c:v>3.6000000000000019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3.9000000000000021</c:v>
                </c:pt>
                <c:pt idx="40">
                  <c:v>4.0000000000000018</c:v>
                </c:pt>
              </c:numCache>
            </c:numRef>
          </c:xVal>
          <c:yVal>
            <c:numRef>
              <c:f>'Rate equation'!$M$2:$M$42</c:f>
              <c:numCache>
                <c:formatCode>General</c:formatCode>
                <c:ptCount val="41"/>
                <c:pt idx="0">
                  <c:v>1</c:v>
                </c:pt>
                <c:pt idx="1">
                  <c:v>0.9</c:v>
                </c:pt>
                <c:pt idx="2">
                  <c:v>0.81</c:v>
                </c:pt>
                <c:pt idx="3">
                  <c:v>0.72900000000000009</c:v>
                </c:pt>
                <c:pt idx="4">
                  <c:v>0.65610000000000013</c:v>
                </c:pt>
                <c:pt idx="5">
                  <c:v>0.59049000000000007</c:v>
                </c:pt>
                <c:pt idx="6">
                  <c:v>0.53144100000000005</c:v>
                </c:pt>
                <c:pt idx="7">
                  <c:v>0.47829690000000002</c:v>
                </c:pt>
                <c:pt idx="8">
                  <c:v>0.43046720999999999</c:v>
                </c:pt>
                <c:pt idx="9">
                  <c:v>0.38742048899999998</c:v>
                </c:pt>
                <c:pt idx="10">
                  <c:v>0.34867844009999999</c:v>
                </c:pt>
                <c:pt idx="11">
                  <c:v>0.31381059609</c:v>
                </c:pt>
                <c:pt idx="12">
                  <c:v>0.282429536481</c:v>
                </c:pt>
                <c:pt idx="13">
                  <c:v>0.25418658283290002</c:v>
                </c:pt>
                <c:pt idx="14">
                  <c:v>0.22876792454961001</c:v>
                </c:pt>
                <c:pt idx="15">
                  <c:v>0.20589113209464902</c:v>
                </c:pt>
                <c:pt idx="16">
                  <c:v>0.18530201888518411</c:v>
                </c:pt>
                <c:pt idx="17">
                  <c:v>0.16677181699666568</c:v>
                </c:pt>
                <c:pt idx="18">
                  <c:v>0.15009463529699912</c:v>
                </c:pt>
                <c:pt idx="19">
                  <c:v>0.1350851717672992</c:v>
                </c:pt>
                <c:pt idx="20">
                  <c:v>0.12157665459056928</c:v>
                </c:pt>
                <c:pt idx="21">
                  <c:v>0.10941898913151235</c:v>
                </c:pt>
                <c:pt idx="22">
                  <c:v>9.847709021836111E-2</c:v>
                </c:pt>
                <c:pt idx="23">
                  <c:v>8.8629381196524998E-2</c:v>
                </c:pt>
                <c:pt idx="24">
                  <c:v>7.9766443076872501E-2</c:v>
                </c:pt>
                <c:pt idx="25">
                  <c:v>7.1789798769185245E-2</c:v>
                </c:pt>
                <c:pt idx="26">
                  <c:v>6.4610818892266719E-2</c:v>
                </c:pt>
                <c:pt idx="27">
                  <c:v>5.8149737003040047E-2</c:v>
                </c:pt>
                <c:pt idx="28">
                  <c:v>5.2334763302736044E-2</c:v>
                </c:pt>
                <c:pt idx="29">
                  <c:v>4.7101286972462436E-2</c:v>
                </c:pt>
                <c:pt idx="30">
                  <c:v>4.2391158275216195E-2</c:v>
                </c:pt>
                <c:pt idx="31">
                  <c:v>3.8152042447694573E-2</c:v>
                </c:pt>
                <c:pt idx="32">
                  <c:v>3.4336838202925116E-2</c:v>
                </c:pt>
                <c:pt idx="33">
                  <c:v>3.0903154382632605E-2</c:v>
                </c:pt>
                <c:pt idx="34">
                  <c:v>2.7812838944369346E-2</c:v>
                </c:pt>
                <c:pt idx="35">
                  <c:v>2.5031555049932409E-2</c:v>
                </c:pt>
                <c:pt idx="36">
                  <c:v>2.2528399544939168E-2</c:v>
                </c:pt>
                <c:pt idx="37">
                  <c:v>2.027555959044525E-2</c:v>
                </c:pt>
                <c:pt idx="38">
                  <c:v>1.8248003631400726E-2</c:v>
                </c:pt>
                <c:pt idx="39">
                  <c:v>1.6423203268260654E-2</c:v>
                </c:pt>
                <c:pt idx="40">
                  <c:v>1.4780882941434589E-2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3DB-D146-8DDB-DB88B3ABA8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042176784"/>
        <c:axId val="-1043168400"/>
      </c:scatterChart>
      <c:valAx>
        <c:axId val="-10421767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043168400"/>
        <c:crosses val="autoZero"/>
        <c:crossBetween val="midCat"/>
      </c:valAx>
      <c:valAx>
        <c:axId val="-1043168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0421767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'Curve fit'!$G$1</c:f>
              <c:strCache>
                <c:ptCount val="1"/>
                <c:pt idx="0">
                  <c:v>yexp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'Curve fit'!$F$2:$F$42</c:f>
              <c:numCache>
                <c:formatCode>General</c:formatCode>
                <c:ptCount val="4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0.30000000000000004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0.79999999999999993</c:v>
                </c:pt>
                <c:pt idx="9">
                  <c:v>0.89999999999999991</c:v>
                </c:pt>
                <c:pt idx="10">
                  <c:v>0.99999999999999989</c:v>
                </c:pt>
                <c:pt idx="11">
                  <c:v>1.0999999999999999</c:v>
                </c:pt>
                <c:pt idx="12">
                  <c:v>1.2</c:v>
                </c:pt>
                <c:pt idx="13">
                  <c:v>1.3</c:v>
                </c:pt>
                <c:pt idx="14">
                  <c:v>1.4000000000000001</c:v>
                </c:pt>
                <c:pt idx="15">
                  <c:v>1.5000000000000002</c:v>
                </c:pt>
                <c:pt idx="16">
                  <c:v>1.6000000000000003</c:v>
                </c:pt>
                <c:pt idx="17">
                  <c:v>1.7000000000000004</c:v>
                </c:pt>
                <c:pt idx="18">
                  <c:v>1.8000000000000005</c:v>
                </c:pt>
                <c:pt idx="19">
                  <c:v>1.9000000000000006</c:v>
                </c:pt>
                <c:pt idx="20">
                  <c:v>2.0000000000000004</c:v>
                </c:pt>
                <c:pt idx="21">
                  <c:v>2.1000000000000005</c:v>
                </c:pt>
                <c:pt idx="22">
                  <c:v>2.2000000000000006</c:v>
                </c:pt>
                <c:pt idx="23">
                  <c:v>2.3000000000000007</c:v>
                </c:pt>
                <c:pt idx="24">
                  <c:v>2.4000000000000008</c:v>
                </c:pt>
                <c:pt idx="25">
                  <c:v>2.5000000000000009</c:v>
                </c:pt>
                <c:pt idx="26">
                  <c:v>2.600000000000001</c:v>
                </c:pt>
                <c:pt idx="27">
                  <c:v>2.7000000000000011</c:v>
                </c:pt>
                <c:pt idx="28">
                  <c:v>2.8000000000000012</c:v>
                </c:pt>
                <c:pt idx="29">
                  <c:v>2.9000000000000012</c:v>
                </c:pt>
                <c:pt idx="30">
                  <c:v>3.0000000000000013</c:v>
                </c:pt>
                <c:pt idx="31">
                  <c:v>3.1000000000000014</c:v>
                </c:pt>
                <c:pt idx="32">
                  <c:v>3.2000000000000015</c:v>
                </c:pt>
                <c:pt idx="33">
                  <c:v>3.3000000000000016</c:v>
                </c:pt>
                <c:pt idx="34">
                  <c:v>3.4000000000000017</c:v>
                </c:pt>
                <c:pt idx="35">
                  <c:v>3.5000000000000018</c:v>
                </c:pt>
                <c:pt idx="36">
                  <c:v>3.6000000000000019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3.9000000000000021</c:v>
                </c:pt>
                <c:pt idx="40">
                  <c:v>4.0000000000000018</c:v>
                </c:pt>
              </c:numCache>
            </c:numRef>
          </c:xVal>
          <c:yVal>
            <c:numRef>
              <c:f>'Curve fit'!$G$2:$G$42</c:f>
              <c:numCache>
                <c:formatCode>General</c:formatCode>
                <c:ptCount val="41"/>
                <c:pt idx="0">
                  <c:v>0.96811328609985592</c:v>
                </c:pt>
                <c:pt idx="1">
                  <c:v>0.98028224698073463</c:v>
                </c:pt>
                <c:pt idx="2">
                  <c:v>0.90678271903946228</c:v>
                </c:pt>
                <c:pt idx="3">
                  <c:v>0.76483528415210189</c:v>
                </c:pt>
                <c:pt idx="4">
                  <c:v>0.56732204489881544</c:v>
                </c:pt>
                <c:pt idx="5">
                  <c:v>0.5136665259625004</c:v>
                </c:pt>
                <c:pt idx="6">
                  <c:v>0.46577646870779377</c:v>
                </c:pt>
                <c:pt idx="7">
                  <c:v>0.52577985610492584</c:v>
                </c:pt>
                <c:pt idx="8">
                  <c:v>0.38789131208382438</c:v>
                </c:pt>
                <c:pt idx="9">
                  <c:v>0.38316163734561454</c:v>
                </c:pt>
                <c:pt idx="10">
                  <c:v>0.2654504446628142</c:v>
                </c:pt>
                <c:pt idx="11">
                  <c:v>0.38962170981427408</c:v>
                </c:pt>
                <c:pt idx="12">
                  <c:v>0.2380581746596146</c:v>
                </c:pt>
                <c:pt idx="13">
                  <c:v>0.34306828078809998</c:v>
                </c:pt>
                <c:pt idx="14">
                  <c:v>0.20469762990241344</c:v>
                </c:pt>
                <c:pt idx="15">
                  <c:v>0.22783214255005849</c:v>
                </c:pt>
                <c:pt idx="16">
                  <c:v>0.1875216159619586</c:v>
                </c:pt>
                <c:pt idx="17">
                  <c:v>0.11232605478842553</c:v>
                </c:pt>
                <c:pt idx="18">
                  <c:v>0.24620670141020259</c:v>
                </c:pt>
                <c:pt idx="19">
                  <c:v>0.17774951190846644</c:v>
                </c:pt>
                <c:pt idx="20">
                  <c:v>3.7018749883164823E-2</c:v>
                </c:pt>
                <c:pt idx="21">
                  <c:v>0.15728083928443218</c:v>
                </c:pt>
                <c:pt idx="22">
                  <c:v>0.18686211009087339</c:v>
                </c:pt>
                <c:pt idx="23">
                  <c:v>0.12706318939618838</c:v>
                </c:pt>
                <c:pt idx="24">
                  <c:v>6.6292857573049702E-2</c:v>
                </c:pt>
                <c:pt idx="25">
                  <c:v>1.0537879269650344E-2</c:v>
                </c:pt>
                <c:pt idx="26">
                  <c:v>0.16279502689588743</c:v>
                </c:pt>
                <c:pt idx="27">
                  <c:v>1.075374475705064E-2</c:v>
                </c:pt>
                <c:pt idx="28">
                  <c:v>8.694716071095282E-2</c:v>
                </c:pt>
                <c:pt idx="29">
                  <c:v>-5.9025514975773671E-3</c:v>
                </c:pt>
                <c:pt idx="30">
                  <c:v>4.4869227946850415E-2</c:v>
                </c:pt>
                <c:pt idx="31">
                  <c:v>5.4856970443693268E-2</c:v>
                </c:pt>
                <c:pt idx="32">
                  <c:v>-2.8163007282402765E-2</c:v>
                </c:pt>
                <c:pt idx="33">
                  <c:v>3.9673478275132901E-3</c:v>
                </c:pt>
                <c:pt idx="34">
                  <c:v>-3.4683979573092438E-3</c:v>
                </c:pt>
                <c:pt idx="35">
                  <c:v>8.5187729741224127E-2</c:v>
                </c:pt>
                <c:pt idx="36">
                  <c:v>0.10874063077454575</c:v>
                </c:pt>
                <c:pt idx="37">
                  <c:v>-2.6473698941981257E-2</c:v>
                </c:pt>
                <c:pt idx="38">
                  <c:v>-4.0727121750261372E-2</c:v>
                </c:pt>
                <c:pt idx="39">
                  <c:v>-2.6613907280196997E-3</c:v>
                </c:pt>
                <c:pt idx="40">
                  <c:v>-6.9421644307229011E-2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D2D-6643-9A73-E909FD45C932}"/>
            </c:ext>
          </c:extLst>
        </c:ser>
        <c:ser>
          <c:idx val="1"/>
          <c:order val="1"/>
          <c:tx>
            <c:strRef>
              <c:f>'Curve fit'!$I$1</c:f>
              <c:strCache>
                <c:ptCount val="1"/>
                <c:pt idx="0">
                  <c:v>ymodel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'Curve fit'!$F$2:$F$42</c:f>
              <c:numCache>
                <c:formatCode>General</c:formatCode>
                <c:ptCount val="4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0.30000000000000004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0.79999999999999993</c:v>
                </c:pt>
                <c:pt idx="9">
                  <c:v>0.89999999999999991</c:v>
                </c:pt>
                <c:pt idx="10">
                  <c:v>0.99999999999999989</c:v>
                </c:pt>
                <c:pt idx="11">
                  <c:v>1.0999999999999999</c:v>
                </c:pt>
                <c:pt idx="12">
                  <c:v>1.2</c:v>
                </c:pt>
                <c:pt idx="13">
                  <c:v>1.3</c:v>
                </c:pt>
                <c:pt idx="14">
                  <c:v>1.4000000000000001</c:v>
                </c:pt>
                <c:pt idx="15">
                  <c:v>1.5000000000000002</c:v>
                </c:pt>
                <c:pt idx="16">
                  <c:v>1.6000000000000003</c:v>
                </c:pt>
                <c:pt idx="17">
                  <c:v>1.7000000000000004</c:v>
                </c:pt>
                <c:pt idx="18">
                  <c:v>1.8000000000000005</c:v>
                </c:pt>
                <c:pt idx="19">
                  <c:v>1.9000000000000006</c:v>
                </c:pt>
                <c:pt idx="20">
                  <c:v>2.0000000000000004</c:v>
                </c:pt>
                <c:pt idx="21">
                  <c:v>2.1000000000000005</c:v>
                </c:pt>
                <c:pt idx="22">
                  <c:v>2.2000000000000006</c:v>
                </c:pt>
                <c:pt idx="23">
                  <c:v>2.3000000000000007</c:v>
                </c:pt>
                <c:pt idx="24">
                  <c:v>2.4000000000000008</c:v>
                </c:pt>
                <c:pt idx="25">
                  <c:v>2.5000000000000009</c:v>
                </c:pt>
                <c:pt idx="26">
                  <c:v>2.600000000000001</c:v>
                </c:pt>
                <c:pt idx="27">
                  <c:v>2.7000000000000011</c:v>
                </c:pt>
                <c:pt idx="28">
                  <c:v>2.8000000000000012</c:v>
                </c:pt>
                <c:pt idx="29">
                  <c:v>2.9000000000000012</c:v>
                </c:pt>
                <c:pt idx="30">
                  <c:v>3.0000000000000013</c:v>
                </c:pt>
                <c:pt idx="31">
                  <c:v>3.1000000000000014</c:v>
                </c:pt>
                <c:pt idx="32">
                  <c:v>3.2000000000000015</c:v>
                </c:pt>
                <c:pt idx="33">
                  <c:v>3.3000000000000016</c:v>
                </c:pt>
                <c:pt idx="34">
                  <c:v>3.4000000000000017</c:v>
                </c:pt>
                <c:pt idx="35">
                  <c:v>3.5000000000000018</c:v>
                </c:pt>
                <c:pt idx="36">
                  <c:v>3.6000000000000019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3.9000000000000021</c:v>
                </c:pt>
                <c:pt idx="40">
                  <c:v>4.0000000000000018</c:v>
                </c:pt>
              </c:numCache>
            </c:numRef>
          </c:xVal>
          <c:yVal>
            <c:numRef>
              <c:f>'Curve fit'!$I$2:$I$42</c:f>
              <c:numCache>
                <c:formatCode>General</c:formatCode>
                <c:ptCount val="41"/>
                <c:pt idx="0">
                  <c:v>1.0108444922347943</c:v>
                </c:pt>
                <c:pt idx="1">
                  <c:v>0.90849320697680114</c:v>
                </c:pt>
                <c:pt idx="2">
                  <c:v>0.81650532150427146</c:v>
                </c:pt>
                <c:pt idx="3">
                  <c:v>0.73383150795734875</c:v>
                </c:pt>
                <c:pt idx="4">
                  <c:v>0.65952868632729333</c:v>
                </c:pt>
                <c:pt idx="5">
                  <c:v>0.59274926651675841</c:v>
                </c:pt>
                <c:pt idx="6">
                  <c:v>0.53273147967637546</c:v>
                </c:pt>
                <c:pt idx="7">
                  <c:v>0.47879068852488693</c:v>
                </c:pt>
                <c:pt idx="8">
                  <c:v>0.43031157752756544</c:v>
                </c:pt>
                <c:pt idx="9">
                  <c:v>0.38674113384441305</c:v>
                </c:pt>
                <c:pt idx="10">
                  <c:v>0.34758233898013341</c:v>
                </c:pt>
                <c:pt idx="11">
                  <c:v>0.31238849917501643</c:v>
                </c:pt>
                <c:pt idx="12">
                  <c:v>0.2807581498621452</c:v>
                </c:pt>
                <c:pt idx="13">
                  <c:v>0.25233047606484643</c:v>
                </c:pt>
                <c:pt idx="14">
                  <c:v>0.2267811964937613</c:v>
                </c:pt>
                <c:pt idx="15">
                  <c:v>0.20381886439244479</c:v>
                </c:pt>
                <c:pt idx="16">
                  <c:v>0.18318154293435268</c:v>
                </c:pt>
                <c:pt idx="17">
                  <c:v>0.16463381724667253</c:v>
                </c:pt>
                <c:pt idx="18">
                  <c:v>0.14796410897643886</c:v>
                </c:pt>
                <c:pt idx="19">
                  <c:v>0.13298226276554348</c:v>
                </c:pt>
                <c:pt idx="20">
                  <c:v>0.11951737710298398</c:v>
                </c:pt>
                <c:pt idx="21">
                  <c:v>0.10741585481036084</c:v>
                </c:pt>
                <c:pt idx="22">
                  <c:v>9.6539650922045278E-2</c:v>
                </c:pt>
                <c:pt idx="23">
                  <c:v>8.6764697973165522E-2</c:v>
                </c:pt>
                <c:pt idx="24">
                  <c:v>7.7979490732295098E-2</c:v>
                </c:pt>
                <c:pt idx="25">
                  <c:v>7.0083814234549208E-2</c:v>
                </c:pt>
                <c:pt idx="26">
                  <c:v>6.2987600605457772E-2</c:v>
                </c:pt>
                <c:pt idx="27">
                  <c:v>5.6609901635131563E-2</c:v>
                </c:pt>
                <c:pt idx="28">
                  <c:v>5.0877965382627885E-2</c:v>
                </c:pt>
                <c:pt idx="29">
                  <c:v>4.5726406277120976E-2</c:v>
                </c:pt>
                <c:pt idx="30">
                  <c:v>4.1096459249022194E-2</c:v>
                </c:pt>
                <c:pt idx="31">
                  <c:v>3.693530938274469E-2</c:v>
                </c:pt>
                <c:pt idx="32">
                  <c:v>3.3195489444301146E-2</c:v>
                </c:pt>
                <c:pt idx="33">
                  <c:v>2.9834338411187343E-2</c:v>
                </c:pt>
                <c:pt idx="34">
                  <c:v>2.6813514827872344E-2</c:v>
                </c:pt>
                <c:pt idx="35">
                  <c:v>2.4098559435624393E-2</c:v>
                </c:pt>
                <c:pt idx="36">
                  <c:v>2.1658502087486427E-2</c:v>
                </c:pt>
                <c:pt idx="37">
                  <c:v>1.9465508464385925E-2</c:v>
                </c:pt>
                <c:pt idx="38">
                  <c:v>1.7494562562385126E-2</c:v>
                </c:pt>
                <c:pt idx="39">
                  <c:v>1.5723181329127565E-2</c:v>
                </c:pt>
                <c:pt idx="40">
                  <c:v>1.413115819427045E-2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D2D-6643-9A73-E909FD45C9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041938720"/>
        <c:axId val="-1070666192"/>
      </c:scatterChart>
      <c:valAx>
        <c:axId val="-10419387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070666192"/>
        <c:crosses val="autoZero"/>
        <c:crossBetween val="midCat"/>
      </c:valAx>
      <c:valAx>
        <c:axId val="-1070666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0419387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emf"/><Relationship Id="rId2" Type="http://schemas.openxmlformats.org/officeDocument/2006/relationships/image" Target="../media/image9.emf"/><Relationship Id="rId1" Type="http://schemas.openxmlformats.org/officeDocument/2006/relationships/image" Target="../media/image8.emf"/><Relationship Id="rId5" Type="http://schemas.openxmlformats.org/officeDocument/2006/relationships/image" Target="../media/image11.emf"/><Relationship Id="rId4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chart" Target="../charts/chart2.xml"/><Relationship Id="rId1" Type="http://schemas.openxmlformats.org/officeDocument/2006/relationships/image" Target="../media/image1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3</xdr:col>
      <xdr:colOff>151642</xdr:colOff>
      <xdr:row>4</xdr:row>
      <xdr:rowOff>121496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97090"/>
          <a:ext cx="2767463" cy="32052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9</xdr:row>
      <xdr:rowOff>37910</xdr:rowOff>
    </xdr:from>
    <xdr:to>
      <xdr:col>4</xdr:col>
      <xdr:colOff>37918</xdr:colOff>
      <xdr:row>32</xdr:row>
      <xdr:rowOff>163014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1829179"/>
          <a:ext cx="3478290" cy="4702790"/>
        </a:xfrm>
        <a:prstGeom prst="rect">
          <a:avLst/>
        </a:prstGeom>
      </xdr:spPr>
    </xdr:pic>
    <xdr:clientData/>
  </xdr:twoCellAnchor>
  <xdr:twoCellAnchor editAs="oneCell">
    <xdr:from>
      <xdr:col>10</xdr:col>
      <xdr:colOff>435969</xdr:colOff>
      <xdr:row>4</xdr:row>
      <xdr:rowOff>43304</xdr:rowOff>
    </xdr:from>
    <xdr:to>
      <xdr:col>13</xdr:col>
      <xdr:colOff>351430</xdr:colOff>
      <xdr:row>5</xdr:row>
      <xdr:rowOff>56295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430223" y="839423"/>
          <a:ext cx="2389117" cy="212021"/>
        </a:xfrm>
        <a:prstGeom prst="rect">
          <a:avLst/>
        </a:prstGeom>
      </xdr:spPr>
    </xdr:pic>
    <xdr:clientData/>
  </xdr:twoCellAnchor>
  <xdr:twoCellAnchor editAs="oneCell">
    <xdr:from>
      <xdr:col>10</xdr:col>
      <xdr:colOff>521268</xdr:colOff>
      <xdr:row>7</xdr:row>
      <xdr:rowOff>94196</xdr:rowOff>
    </xdr:from>
    <xdr:to>
      <xdr:col>12</xdr:col>
      <xdr:colOff>331337</xdr:colOff>
      <xdr:row>9</xdr:row>
      <xdr:rowOff>103116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515522" y="1487405"/>
          <a:ext cx="1459173" cy="4069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413488</xdr:colOff>
      <xdr:row>0</xdr:row>
      <xdr:rowOff>110757</xdr:rowOff>
    </xdr:from>
    <xdr:to>
      <xdr:col>7</xdr:col>
      <xdr:colOff>23406</xdr:colOff>
      <xdr:row>1</xdr:row>
      <xdr:rowOff>125524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21395" y="110757"/>
          <a:ext cx="2090848" cy="221511"/>
        </a:xfrm>
        <a:prstGeom prst="rect">
          <a:avLst/>
        </a:prstGeom>
      </xdr:spPr>
    </xdr:pic>
    <xdr:clientData/>
  </xdr:twoCellAnchor>
  <xdr:twoCellAnchor editAs="oneCell">
    <xdr:from>
      <xdr:col>4</xdr:col>
      <xdr:colOff>383953</xdr:colOff>
      <xdr:row>2</xdr:row>
      <xdr:rowOff>110756</xdr:rowOff>
    </xdr:from>
    <xdr:to>
      <xdr:col>6</xdr:col>
      <xdr:colOff>118140</xdr:colOff>
      <xdr:row>3</xdr:row>
      <xdr:rowOff>94945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91860" y="524244"/>
          <a:ext cx="1388140" cy="1909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118138</xdr:rowOff>
    </xdr:from>
    <xdr:to>
      <xdr:col>3</xdr:col>
      <xdr:colOff>356218</xdr:colOff>
      <xdr:row>26</xdr:row>
      <xdr:rowOff>177207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772091"/>
          <a:ext cx="2837148" cy="37804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520700</xdr:colOff>
      <xdr:row>2</xdr:row>
      <xdr:rowOff>152400</xdr:rowOff>
    </xdr:from>
    <xdr:to>
      <xdr:col>3</xdr:col>
      <xdr:colOff>514350</xdr:colOff>
      <xdr:row>5</xdr:row>
      <xdr:rowOff>196850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6200" y="558800"/>
          <a:ext cx="1644650" cy="666750"/>
        </a:xfrm>
        <a:prstGeom prst="rect">
          <a:avLst/>
        </a:prstGeom>
      </xdr:spPr>
    </xdr:pic>
    <xdr:clientData/>
  </xdr:twoCellAnchor>
  <xdr:twoCellAnchor editAs="oneCell">
    <xdr:from>
      <xdr:col>2</xdr:col>
      <xdr:colOff>355600</xdr:colOff>
      <xdr:row>6</xdr:row>
      <xdr:rowOff>88900</xdr:rowOff>
    </xdr:from>
    <xdr:to>
      <xdr:col>4</xdr:col>
      <xdr:colOff>91440</xdr:colOff>
      <xdr:row>9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06600" y="1308100"/>
          <a:ext cx="1386840" cy="666750"/>
        </a:xfrm>
        <a:prstGeom prst="rect">
          <a:avLst/>
        </a:prstGeom>
      </xdr:spPr>
    </xdr:pic>
    <xdr:clientData/>
  </xdr:twoCellAnchor>
  <xdr:twoCellAnchor editAs="oneCell">
    <xdr:from>
      <xdr:col>2</xdr:col>
      <xdr:colOff>355600</xdr:colOff>
      <xdr:row>11</xdr:row>
      <xdr:rowOff>38100</xdr:rowOff>
    </xdr:from>
    <xdr:to>
      <xdr:col>4</xdr:col>
      <xdr:colOff>571500</xdr:colOff>
      <xdr:row>12</xdr:row>
      <xdr:rowOff>163830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06600" y="2273300"/>
          <a:ext cx="1866900" cy="328930"/>
        </a:xfrm>
        <a:prstGeom prst="rect">
          <a:avLst/>
        </a:prstGeom>
      </xdr:spPr>
    </xdr:pic>
    <xdr:clientData/>
  </xdr:twoCellAnchor>
  <xdr:twoCellAnchor>
    <xdr:from>
      <xdr:col>5</xdr:col>
      <xdr:colOff>577850</xdr:colOff>
      <xdr:row>19</xdr:row>
      <xdr:rowOff>76200</xdr:rowOff>
    </xdr:from>
    <xdr:to>
      <xdr:col>10</xdr:col>
      <xdr:colOff>806450</xdr:colOff>
      <xdr:row>32</xdr:row>
      <xdr:rowOff>177800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406400</xdr:colOff>
      <xdr:row>14</xdr:row>
      <xdr:rowOff>127000</xdr:rowOff>
    </xdr:from>
    <xdr:to>
      <xdr:col>9</xdr:col>
      <xdr:colOff>228600</xdr:colOff>
      <xdr:row>17</xdr:row>
      <xdr:rowOff>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31900" y="2997200"/>
          <a:ext cx="6642100" cy="4826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228600</xdr:colOff>
      <xdr:row>1</xdr:row>
      <xdr:rowOff>139700</xdr:rowOff>
    </xdr:from>
    <xdr:to>
      <xdr:col>3</xdr:col>
      <xdr:colOff>254000</xdr:colOff>
      <xdr:row>3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4100" y="342900"/>
          <a:ext cx="1676400" cy="419100"/>
        </a:xfrm>
        <a:prstGeom prst="rect">
          <a:avLst/>
        </a:prstGeom>
      </xdr:spPr>
    </xdr:pic>
    <xdr:clientData/>
  </xdr:twoCellAnchor>
  <xdr:twoCellAnchor>
    <xdr:from>
      <xdr:col>0</xdr:col>
      <xdr:colOff>158750</xdr:colOff>
      <xdr:row>13</xdr:row>
      <xdr:rowOff>152400</xdr:rowOff>
    </xdr:from>
    <xdr:to>
      <xdr:col>6</xdr:col>
      <xdr:colOff>330200</xdr:colOff>
      <xdr:row>36</xdr:row>
      <xdr:rowOff>25400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609600</xdr:colOff>
      <xdr:row>4</xdr:row>
      <xdr:rowOff>139700</xdr:rowOff>
    </xdr:from>
    <xdr:to>
      <xdr:col>17</xdr:col>
      <xdr:colOff>622300</xdr:colOff>
      <xdr:row>37</xdr:row>
      <xdr:rowOff>76200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690100" y="965200"/>
          <a:ext cx="4965700" cy="6642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17"/>
  <sheetViews>
    <sheetView tabSelected="1" zoomScale="134" workbookViewId="0">
      <selection sqref="A1:A2"/>
    </sheetView>
  </sheetViews>
  <sheetFormatPr baseColWidth="10" defaultRowHeight="16" x14ac:dyDescent="0.2"/>
  <cols>
    <col min="3" max="3" width="12.6640625" bestFit="1" customWidth="1"/>
    <col min="5" max="5" width="14.5" bestFit="1" customWidth="1"/>
    <col min="9" max="9" width="15" bestFit="1" customWidth="1"/>
  </cols>
  <sheetData>
    <row r="1" spans="1:16" x14ac:dyDescent="0.2">
      <c r="A1" s="7" t="s">
        <v>12</v>
      </c>
      <c r="F1" s="7" t="s">
        <v>16</v>
      </c>
      <c r="J1" s="7" t="s">
        <v>21</v>
      </c>
      <c r="K1" s="7"/>
      <c r="L1" s="7"/>
    </row>
    <row r="2" spans="1:16" x14ac:dyDescent="0.2">
      <c r="A2" s="7" t="s">
        <v>15</v>
      </c>
      <c r="J2" s="7"/>
      <c r="K2" s="7"/>
      <c r="L2" s="7"/>
    </row>
    <row r="3" spans="1:16" x14ac:dyDescent="0.2">
      <c r="F3" s="7" t="s">
        <v>3</v>
      </c>
      <c r="J3" s="7" t="s">
        <v>22</v>
      </c>
      <c r="K3" s="7"/>
      <c r="L3" s="7"/>
    </row>
    <row r="4" spans="1:16" x14ac:dyDescent="0.2">
      <c r="J4" s="7"/>
      <c r="K4" s="7" t="s">
        <v>23</v>
      </c>
      <c r="L4" s="7"/>
    </row>
    <row r="5" spans="1:16" x14ac:dyDescent="0.2">
      <c r="F5" t="s">
        <v>0</v>
      </c>
      <c r="G5" t="s">
        <v>1</v>
      </c>
      <c r="H5" t="s">
        <v>4</v>
      </c>
      <c r="J5" s="7"/>
      <c r="K5" s="7"/>
      <c r="L5" s="7"/>
      <c r="O5" t="s">
        <v>0</v>
      </c>
    </row>
    <row r="6" spans="1:16" x14ac:dyDescent="0.2">
      <c r="E6" s="7" t="s">
        <v>17</v>
      </c>
      <c r="F6" s="1">
        <v>-1</v>
      </c>
      <c r="J6" s="7"/>
      <c r="K6" s="7"/>
      <c r="L6" s="7"/>
      <c r="O6" s="1">
        <v>-1</v>
      </c>
      <c r="P6" s="7" t="s">
        <v>25</v>
      </c>
    </row>
    <row r="7" spans="1:16" x14ac:dyDescent="0.2">
      <c r="A7" s="1" t="s">
        <v>0</v>
      </c>
      <c r="B7" s="3">
        <v>-0.87672611484044805</v>
      </c>
      <c r="C7" s="7" t="s">
        <v>13</v>
      </c>
      <c r="E7" s="7" t="s">
        <v>18</v>
      </c>
      <c r="F7" s="6">
        <f>F6 - G7/H7</f>
        <v>-0.89139599532875402</v>
      </c>
      <c r="G7" s="4">
        <f>F6^2 + SIN(F6)</f>
        <v>0.1585290151921035</v>
      </c>
      <c r="H7" s="4">
        <f>2*F6 + COS(F6)</f>
        <v>-1.4596976941318602</v>
      </c>
      <c r="I7" s="7" t="s">
        <v>19</v>
      </c>
      <c r="J7" s="7"/>
      <c r="K7" s="7" t="s">
        <v>24</v>
      </c>
      <c r="L7" s="7"/>
      <c r="O7" s="6">
        <f>-SIN(O6)/O6</f>
        <v>-0.8414709848078965</v>
      </c>
      <c r="P7" s="7" t="s">
        <v>26</v>
      </c>
    </row>
    <row r="8" spans="1:16" x14ac:dyDescent="0.2">
      <c r="A8" s="4" t="s">
        <v>1</v>
      </c>
      <c r="B8" s="5">
        <f>B7^2 + SIN(B7)</f>
        <v>-1.1199585248089505E-7</v>
      </c>
      <c r="C8" s="7" t="s">
        <v>14</v>
      </c>
      <c r="F8">
        <f t="shared" ref="F8:F13" si="0">F7 - G8/H8</f>
        <v>-0.87698484478774352</v>
      </c>
      <c r="G8">
        <f t="shared" ref="G8:G13" si="1">F7^2 + SIN(F7)</f>
        <v>1.6637174177482783E-2</v>
      </c>
      <c r="H8">
        <f t="shared" ref="H8:H13" si="2">2*F7 + COS(F7)</f>
        <v>-1.1544653655610355</v>
      </c>
      <c r="I8" s="7" t="s">
        <v>20</v>
      </c>
      <c r="J8" s="7"/>
      <c r="K8" s="7"/>
      <c r="L8" s="7"/>
      <c r="O8">
        <f t="shared" ref="O8:O13" si="3">-SIN(O7)/O7</f>
        <v>-0.8860960807053615</v>
      </c>
      <c r="P8" s="7" t="s">
        <v>27</v>
      </c>
    </row>
    <row r="9" spans="1:16" x14ac:dyDescent="0.2">
      <c r="F9">
        <f t="shared" si="0"/>
        <v>-0.87672629848182249</v>
      </c>
      <c r="G9">
        <f t="shared" si="1"/>
        <v>2.8814922393394227E-4</v>
      </c>
      <c r="H9">
        <f t="shared" si="2"/>
        <v>-1.1144975477696661</v>
      </c>
      <c r="O9">
        <f t="shared" si="3"/>
        <v>-0.87418133921777996</v>
      </c>
    </row>
    <row r="10" spans="1:16" x14ac:dyDescent="0.2">
      <c r="F10">
        <f t="shared" si="0"/>
        <v>-0.8767262153950709</v>
      </c>
      <c r="G10">
        <f t="shared" si="1"/>
        <v>9.2540503593419032E-8</v>
      </c>
      <c r="H10">
        <f t="shared" si="2"/>
        <v>-1.1137817024440493</v>
      </c>
      <c r="O10">
        <f t="shared" si="3"/>
        <v>-0.87741347440080797</v>
      </c>
    </row>
    <row r="11" spans="1:16" x14ac:dyDescent="0.2">
      <c r="F11">
        <f t="shared" si="0"/>
        <v>-0.87672621539506246</v>
      </c>
      <c r="G11">
        <f t="shared" si="1"/>
        <v>9.4368957093138306E-15</v>
      </c>
      <c r="H11">
        <f t="shared" si="2"/>
        <v>-1.1137814724060073</v>
      </c>
      <c r="O11">
        <f t="shared" si="3"/>
        <v>-0.87654032821004457</v>
      </c>
    </row>
    <row r="12" spans="1:16" x14ac:dyDescent="0.2">
      <c r="F12">
        <f t="shared" si="0"/>
        <v>-0.87672621539506246</v>
      </c>
      <c r="G12">
        <f t="shared" si="1"/>
        <v>0</v>
      </c>
      <c r="H12">
        <f t="shared" si="2"/>
        <v>-1.113781472405984</v>
      </c>
      <c r="O12">
        <f t="shared" si="3"/>
        <v>-0.87677647235840195</v>
      </c>
    </row>
    <row r="13" spans="1:16" x14ac:dyDescent="0.2">
      <c r="F13">
        <f t="shared" si="0"/>
        <v>-0.87672621539506246</v>
      </c>
      <c r="G13">
        <f t="shared" si="1"/>
        <v>0</v>
      </c>
      <c r="H13">
        <f t="shared" si="2"/>
        <v>-1.113781472405984</v>
      </c>
      <c r="O13">
        <f t="shared" si="3"/>
        <v>-0.87671262624382229</v>
      </c>
    </row>
    <row r="14" spans="1:16" x14ac:dyDescent="0.2">
      <c r="O14">
        <f>-SIN(O13)/O13</f>
        <v>-0.87672988969913013</v>
      </c>
    </row>
    <row r="15" spans="1:16" x14ac:dyDescent="0.2">
      <c r="O15">
        <f>-SIN(O14)/O14</f>
        <v>-0.87672522190973257</v>
      </c>
    </row>
    <row r="16" spans="1:16" x14ac:dyDescent="0.2">
      <c r="O16">
        <f t="shared" ref="O16:O17" si="4">-SIN(O15)/O15</f>
        <v>-0.87672648402032261</v>
      </c>
    </row>
    <row r="17" spans="15:15" x14ac:dyDescent="0.2">
      <c r="O17">
        <f t="shared" si="4"/>
        <v>-0.87672614276230987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8"/>
  <sheetViews>
    <sheetView zoomScale="172" workbookViewId="0">
      <selection activeCell="H15" sqref="H15"/>
    </sheetView>
  </sheetViews>
  <sheetFormatPr baseColWidth="10" defaultRowHeight="16" x14ac:dyDescent="0.2"/>
  <sheetData>
    <row r="1" spans="1:3" x14ac:dyDescent="0.2">
      <c r="A1" s="7" t="s">
        <v>28</v>
      </c>
    </row>
    <row r="2" spans="1:3" x14ac:dyDescent="0.2">
      <c r="A2" s="7" t="s">
        <v>15</v>
      </c>
    </row>
    <row r="4" spans="1:3" x14ac:dyDescent="0.2">
      <c r="A4" s="7" t="s">
        <v>0</v>
      </c>
      <c r="B4">
        <v>-1</v>
      </c>
      <c r="C4" t="s">
        <v>17</v>
      </c>
    </row>
    <row r="5" spans="1:3" x14ac:dyDescent="0.2">
      <c r="A5" s="7" t="s">
        <v>2</v>
      </c>
      <c r="B5">
        <v>-1.5707505435694213</v>
      </c>
      <c r="C5" t="s">
        <v>17</v>
      </c>
    </row>
    <row r="6" spans="1:3" x14ac:dyDescent="0.2">
      <c r="A6" s="7"/>
    </row>
    <row r="7" spans="1:3" x14ac:dyDescent="0.2">
      <c r="A7" s="7" t="s">
        <v>29</v>
      </c>
      <c r="B7">
        <f>B4^2 + SIN(B5)</f>
        <v>1.0480518675137773E-9</v>
      </c>
      <c r="C7" t="s">
        <v>31</v>
      </c>
    </row>
    <row r="8" spans="1:3" x14ac:dyDescent="0.2">
      <c r="A8" s="7" t="s">
        <v>30</v>
      </c>
      <c r="B8">
        <f>B5*LN(ABS(B4))</f>
        <v>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N42"/>
  <sheetViews>
    <sheetView workbookViewId="0">
      <selection activeCell="L1" sqref="L1:M1048576"/>
    </sheetView>
  </sheetViews>
  <sheetFormatPr baseColWidth="10" defaultRowHeight="16" x14ac:dyDescent="0.2"/>
  <cols>
    <col min="9" max="9" width="13.6640625" bestFit="1" customWidth="1"/>
    <col min="12" max="13" width="10.83203125" style="2"/>
  </cols>
  <sheetData>
    <row r="1" spans="2:14" x14ac:dyDescent="0.2">
      <c r="B1" s="7" t="s">
        <v>32</v>
      </c>
      <c r="L1" s="8" t="s">
        <v>8</v>
      </c>
      <c r="M1" s="8" t="s">
        <v>2</v>
      </c>
    </row>
    <row r="2" spans="2:14" x14ac:dyDescent="0.2">
      <c r="B2" t="s">
        <v>41</v>
      </c>
      <c r="K2" s="10" t="s">
        <v>36</v>
      </c>
      <c r="L2" s="3">
        <v>0</v>
      </c>
      <c r="M2" s="3">
        <f>H4</f>
        <v>1</v>
      </c>
      <c r="N2" s="10" t="s">
        <v>39</v>
      </c>
    </row>
    <row r="3" spans="2:14" ht="17" thickBot="1" x14ac:dyDescent="0.25">
      <c r="K3" s="10" t="s">
        <v>37</v>
      </c>
      <c r="L3" s="9">
        <f>L2+$H$7</f>
        <v>0.1</v>
      </c>
      <c r="M3" s="9">
        <f>M2 + $H$7 * (-$H$5*M2)</f>
        <v>0.9</v>
      </c>
      <c r="N3" s="10" t="s">
        <v>38</v>
      </c>
    </row>
    <row r="4" spans="2:14" x14ac:dyDescent="0.2">
      <c r="G4" s="11" t="s">
        <v>7</v>
      </c>
      <c r="H4" s="12">
        <v>1</v>
      </c>
      <c r="I4" s="13" t="s">
        <v>33</v>
      </c>
      <c r="L4" s="2">
        <f t="shared" ref="L4:L31" si="0">L3+$H$7</f>
        <v>0.2</v>
      </c>
      <c r="M4" s="2">
        <f t="shared" ref="M4:M31" si="1">M3 + $H$7 * (-$H$5*M3)</f>
        <v>0.81</v>
      </c>
      <c r="N4" s="7" t="s">
        <v>40</v>
      </c>
    </row>
    <row r="5" spans="2:14" x14ac:dyDescent="0.2">
      <c r="G5" s="14" t="s">
        <v>6</v>
      </c>
      <c r="H5" s="15">
        <v>1</v>
      </c>
      <c r="I5" s="16" t="s">
        <v>34</v>
      </c>
      <c r="L5" s="2">
        <f t="shared" si="0"/>
        <v>0.30000000000000004</v>
      </c>
      <c r="M5" s="2">
        <f t="shared" si="1"/>
        <v>0.72900000000000009</v>
      </c>
      <c r="N5" s="7"/>
    </row>
    <row r="6" spans="2:14" x14ac:dyDescent="0.2">
      <c r="G6" s="14"/>
      <c r="H6" s="15"/>
      <c r="I6" s="16"/>
      <c r="L6" s="2">
        <f t="shared" si="0"/>
        <v>0.4</v>
      </c>
      <c r="M6" s="2">
        <f t="shared" si="1"/>
        <v>0.65610000000000013</v>
      </c>
    </row>
    <row r="7" spans="2:14" ht="17" thickBot="1" x14ac:dyDescent="0.25">
      <c r="G7" s="17" t="s">
        <v>5</v>
      </c>
      <c r="H7" s="18">
        <v>0.1</v>
      </c>
      <c r="I7" s="19" t="s">
        <v>35</v>
      </c>
      <c r="L7" s="2">
        <f t="shared" si="0"/>
        <v>0.5</v>
      </c>
      <c r="M7" s="2">
        <f t="shared" si="1"/>
        <v>0.59049000000000007</v>
      </c>
    </row>
    <row r="8" spans="2:14" x14ac:dyDescent="0.2">
      <c r="L8" s="2">
        <f t="shared" si="0"/>
        <v>0.6</v>
      </c>
      <c r="M8" s="2">
        <f t="shared" si="1"/>
        <v>0.53144100000000005</v>
      </c>
    </row>
    <row r="9" spans="2:14" x14ac:dyDescent="0.2">
      <c r="L9" s="2">
        <f t="shared" si="0"/>
        <v>0.7</v>
      </c>
      <c r="M9" s="2">
        <f t="shared" si="1"/>
        <v>0.47829690000000002</v>
      </c>
    </row>
    <row r="10" spans="2:14" x14ac:dyDescent="0.2">
      <c r="L10" s="2">
        <f t="shared" si="0"/>
        <v>0.79999999999999993</v>
      </c>
      <c r="M10" s="2">
        <f t="shared" si="1"/>
        <v>0.43046720999999999</v>
      </c>
    </row>
    <row r="11" spans="2:14" x14ac:dyDescent="0.2">
      <c r="L11" s="2">
        <f t="shared" si="0"/>
        <v>0.89999999999999991</v>
      </c>
      <c r="M11" s="2">
        <f t="shared" si="1"/>
        <v>0.38742048899999998</v>
      </c>
    </row>
    <row r="12" spans="2:14" x14ac:dyDescent="0.2">
      <c r="L12" s="2">
        <f t="shared" si="0"/>
        <v>0.99999999999999989</v>
      </c>
      <c r="M12" s="2">
        <f t="shared" si="1"/>
        <v>0.34867844009999999</v>
      </c>
    </row>
    <row r="13" spans="2:14" x14ac:dyDescent="0.2">
      <c r="L13" s="2">
        <f t="shared" si="0"/>
        <v>1.0999999999999999</v>
      </c>
      <c r="M13" s="2">
        <f t="shared" si="1"/>
        <v>0.31381059609</v>
      </c>
    </row>
    <row r="14" spans="2:14" x14ac:dyDescent="0.2">
      <c r="L14" s="2">
        <f t="shared" si="0"/>
        <v>1.2</v>
      </c>
      <c r="M14" s="2">
        <f t="shared" si="1"/>
        <v>0.282429536481</v>
      </c>
    </row>
    <row r="15" spans="2:14" x14ac:dyDescent="0.2">
      <c r="L15" s="2">
        <f t="shared" si="0"/>
        <v>1.3</v>
      </c>
      <c r="M15" s="2">
        <f t="shared" si="1"/>
        <v>0.25418658283290002</v>
      </c>
    </row>
    <row r="16" spans="2:14" x14ac:dyDescent="0.2">
      <c r="L16" s="2">
        <f t="shared" si="0"/>
        <v>1.4000000000000001</v>
      </c>
      <c r="M16" s="2">
        <f t="shared" si="1"/>
        <v>0.22876792454961001</v>
      </c>
    </row>
    <row r="17" spans="12:13" x14ac:dyDescent="0.2">
      <c r="L17" s="2">
        <f t="shared" si="0"/>
        <v>1.5000000000000002</v>
      </c>
      <c r="M17" s="2">
        <f t="shared" si="1"/>
        <v>0.20589113209464902</v>
      </c>
    </row>
    <row r="18" spans="12:13" x14ac:dyDescent="0.2">
      <c r="L18" s="2">
        <f t="shared" si="0"/>
        <v>1.6000000000000003</v>
      </c>
      <c r="M18" s="2">
        <f t="shared" si="1"/>
        <v>0.18530201888518411</v>
      </c>
    </row>
    <row r="19" spans="12:13" x14ac:dyDescent="0.2">
      <c r="L19" s="2">
        <f t="shared" si="0"/>
        <v>1.7000000000000004</v>
      </c>
      <c r="M19" s="2">
        <f t="shared" si="1"/>
        <v>0.16677181699666568</v>
      </c>
    </row>
    <row r="20" spans="12:13" x14ac:dyDescent="0.2">
      <c r="L20" s="2">
        <f t="shared" si="0"/>
        <v>1.8000000000000005</v>
      </c>
      <c r="M20" s="2">
        <f t="shared" si="1"/>
        <v>0.15009463529699912</v>
      </c>
    </row>
    <row r="21" spans="12:13" x14ac:dyDescent="0.2">
      <c r="L21" s="2">
        <f t="shared" si="0"/>
        <v>1.9000000000000006</v>
      </c>
      <c r="M21" s="2">
        <f t="shared" si="1"/>
        <v>0.1350851717672992</v>
      </c>
    </row>
    <row r="22" spans="12:13" x14ac:dyDescent="0.2">
      <c r="L22" s="2">
        <f t="shared" si="0"/>
        <v>2.0000000000000004</v>
      </c>
      <c r="M22" s="2">
        <f t="shared" si="1"/>
        <v>0.12157665459056928</v>
      </c>
    </row>
    <row r="23" spans="12:13" x14ac:dyDescent="0.2">
      <c r="L23" s="2">
        <f t="shared" si="0"/>
        <v>2.1000000000000005</v>
      </c>
      <c r="M23" s="2">
        <f t="shared" si="1"/>
        <v>0.10941898913151235</v>
      </c>
    </row>
    <row r="24" spans="12:13" x14ac:dyDescent="0.2">
      <c r="L24" s="2">
        <f t="shared" si="0"/>
        <v>2.2000000000000006</v>
      </c>
      <c r="M24" s="2">
        <f t="shared" si="1"/>
        <v>9.847709021836111E-2</v>
      </c>
    </row>
    <row r="25" spans="12:13" x14ac:dyDescent="0.2">
      <c r="L25" s="2">
        <f t="shared" si="0"/>
        <v>2.3000000000000007</v>
      </c>
      <c r="M25" s="2">
        <f t="shared" si="1"/>
        <v>8.8629381196524998E-2</v>
      </c>
    </row>
    <row r="26" spans="12:13" x14ac:dyDescent="0.2">
      <c r="L26" s="2">
        <f t="shared" si="0"/>
        <v>2.4000000000000008</v>
      </c>
      <c r="M26" s="2">
        <f t="shared" si="1"/>
        <v>7.9766443076872501E-2</v>
      </c>
    </row>
    <row r="27" spans="12:13" x14ac:dyDescent="0.2">
      <c r="L27" s="2">
        <f t="shared" si="0"/>
        <v>2.5000000000000009</v>
      </c>
      <c r="M27" s="2">
        <f t="shared" si="1"/>
        <v>7.1789798769185245E-2</v>
      </c>
    </row>
    <row r="28" spans="12:13" x14ac:dyDescent="0.2">
      <c r="L28" s="2">
        <f t="shared" si="0"/>
        <v>2.600000000000001</v>
      </c>
      <c r="M28" s="2">
        <f t="shared" si="1"/>
        <v>6.4610818892266719E-2</v>
      </c>
    </row>
    <row r="29" spans="12:13" x14ac:dyDescent="0.2">
      <c r="L29" s="2">
        <f t="shared" si="0"/>
        <v>2.7000000000000011</v>
      </c>
      <c r="M29" s="2">
        <f t="shared" si="1"/>
        <v>5.8149737003040047E-2</v>
      </c>
    </row>
    <row r="30" spans="12:13" x14ac:dyDescent="0.2">
      <c r="L30" s="2">
        <f t="shared" si="0"/>
        <v>2.8000000000000012</v>
      </c>
      <c r="M30" s="2">
        <f t="shared" si="1"/>
        <v>5.2334763302736044E-2</v>
      </c>
    </row>
    <row r="31" spans="12:13" x14ac:dyDescent="0.2">
      <c r="L31" s="2">
        <f t="shared" si="0"/>
        <v>2.9000000000000012</v>
      </c>
      <c r="M31" s="2">
        <f t="shared" si="1"/>
        <v>4.7101286972462436E-2</v>
      </c>
    </row>
    <row r="32" spans="12:13" x14ac:dyDescent="0.2">
      <c r="L32" s="2">
        <f>L31+$H$7</f>
        <v>3.0000000000000013</v>
      </c>
      <c r="M32" s="2">
        <f>M31 + $H$7 * (-$H$5*M31)</f>
        <v>4.2391158275216195E-2</v>
      </c>
    </row>
    <row r="33" spans="12:13" x14ac:dyDescent="0.2">
      <c r="L33" s="2">
        <f t="shared" ref="L33:L41" si="2">L32+$H$7</f>
        <v>3.1000000000000014</v>
      </c>
      <c r="M33" s="2">
        <f t="shared" ref="M33:M41" si="3">M32 + $H$7 * (-$H$5*M32)</f>
        <v>3.8152042447694573E-2</v>
      </c>
    </row>
    <row r="34" spans="12:13" x14ac:dyDescent="0.2">
      <c r="L34" s="2">
        <f t="shared" si="2"/>
        <v>3.2000000000000015</v>
      </c>
      <c r="M34" s="2">
        <f t="shared" si="3"/>
        <v>3.4336838202925116E-2</v>
      </c>
    </row>
    <row r="35" spans="12:13" x14ac:dyDescent="0.2">
      <c r="L35" s="2">
        <f t="shared" si="2"/>
        <v>3.3000000000000016</v>
      </c>
      <c r="M35" s="2">
        <f t="shared" si="3"/>
        <v>3.0903154382632605E-2</v>
      </c>
    </row>
    <row r="36" spans="12:13" x14ac:dyDescent="0.2">
      <c r="L36" s="2">
        <f t="shared" si="2"/>
        <v>3.4000000000000017</v>
      </c>
      <c r="M36" s="2">
        <f t="shared" si="3"/>
        <v>2.7812838944369346E-2</v>
      </c>
    </row>
    <row r="37" spans="12:13" x14ac:dyDescent="0.2">
      <c r="L37" s="2">
        <f t="shared" si="2"/>
        <v>3.5000000000000018</v>
      </c>
      <c r="M37" s="2">
        <f t="shared" si="3"/>
        <v>2.5031555049932409E-2</v>
      </c>
    </row>
    <row r="38" spans="12:13" x14ac:dyDescent="0.2">
      <c r="L38" s="2">
        <f t="shared" si="2"/>
        <v>3.6000000000000019</v>
      </c>
      <c r="M38" s="2">
        <f t="shared" si="3"/>
        <v>2.2528399544939168E-2</v>
      </c>
    </row>
    <row r="39" spans="12:13" x14ac:dyDescent="0.2">
      <c r="L39" s="2">
        <f t="shared" si="2"/>
        <v>3.700000000000002</v>
      </c>
      <c r="M39" s="2">
        <f t="shared" si="3"/>
        <v>2.027555959044525E-2</v>
      </c>
    </row>
    <row r="40" spans="12:13" x14ac:dyDescent="0.2">
      <c r="L40" s="2">
        <f t="shared" si="2"/>
        <v>3.800000000000002</v>
      </c>
      <c r="M40" s="2">
        <f t="shared" si="3"/>
        <v>1.8248003631400726E-2</v>
      </c>
    </row>
    <row r="41" spans="12:13" x14ac:dyDescent="0.2">
      <c r="L41" s="2">
        <f t="shared" si="2"/>
        <v>3.9000000000000021</v>
      </c>
      <c r="M41" s="2">
        <f t="shared" si="3"/>
        <v>1.6423203268260654E-2</v>
      </c>
    </row>
    <row r="42" spans="12:13" x14ac:dyDescent="0.2">
      <c r="L42" s="2">
        <f>L41+$H$7</f>
        <v>4.0000000000000018</v>
      </c>
      <c r="M42" s="2">
        <f>M41 + $H$7 * (-$H$5*M41)</f>
        <v>1.4780882941434589E-2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42"/>
  <sheetViews>
    <sheetView workbookViewId="0">
      <selection activeCell="H8" sqref="H8"/>
    </sheetView>
  </sheetViews>
  <sheetFormatPr baseColWidth="10" defaultRowHeight="16" x14ac:dyDescent="0.2"/>
  <cols>
    <col min="6" max="7" width="10.83203125" style="2"/>
    <col min="9" max="11" width="10.83203125" style="2"/>
  </cols>
  <sheetData>
    <row r="1" spans="1:11" ht="17" thickBot="1" x14ac:dyDescent="0.25">
      <c r="A1" t="s">
        <v>42</v>
      </c>
      <c r="F1" s="25" t="s">
        <v>8</v>
      </c>
      <c r="G1" s="26" t="s">
        <v>9</v>
      </c>
      <c r="H1" s="27"/>
      <c r="I1" s="25" t="s">
        <v>10</v>
      </c>
      <c r="J1" s="28" t="s">
        <v>43</v>
      </c>
      <c r="K1" s="26" t="s">
        <v>11</v>
      </c>
    </row>
    <row r="2" spans="1:11" x14ac:dyDescent="0.2">
      <c r="F2" s="21">
        <v>0</v>
      </c>
      <c r="G2" s="22">
        <v>0.96811328609985592</v>
      </c>
      <c r="I2" s="21">
        <f>$D$8*EXP(-$D$7*F2)</f>
        <v>1.0108444922347943</v>
      </c>
      <c r="J2" s="29">
        <f>(I2-G2)</f>
        <v>4.2731206134938415E-2</v>
      </c>
      <c r="K2" s="30">
        <f>SUMSQ(J2:J42)</f>
        <v>0.14620108309405444</v>
      </c>
    </row>
    <row r="3" spans="1:11" x14ac:dyDescent="0.2">
      <c r="F3" s="21">
        <v>0.1</v>
      </c>
      <c r="G3" s="22">
        <v>0.98028224698073463</v>
      </c>
      <c r="I3" s="21">
        <f t="shared" ref="I3:I42" si="0">$D$8*EXP(-$D$7*F3)</f>
        <v>0.90849320697680114</v>
      </c>
      <c r="J3" s="29">
        <f t="shared" ref="J3:J42" si="1">(I3-G3)</f>
        <v>-7.1789040003933491E-2</v>
      </c>
      <c r="K3" s="22"/>
    </row>
    <row r="4" spans="1:11" x14ac:dyDescent="0.2">
      <c r="F4" s="21">
        <v>0.2</v>
      </c>
      <c r="G4" s="22">
        <v>0.90678271903946228</v>
      </c>
      <c r="I4" s="21">
        <f t="shared" si="0"/>
        <v>0.81650532150427146</v>
      </c>
      <c r="J4" s="29">
        <f t="shared" si="1"/>
        <v>-9.0277397535190818E-2</v>
      </c>
      <c r="K4" s="22"/>
    </row>
    <row r="5" spans="1:11" x14ac:dyDescent="0.2">
      <c r="F5" s="21">
        <v>0.30000000000000004</v>
      </c>
      <c r="G5" s="22">
        <v>0.76483528415210189</v>
      </c>
      <c r="I5" s="21">
        <f t="shared" si="0"/>
        <v>0.73383150795734875</v>
      </c>
      <c r="J5" s="29">
        <f t="shared" si="1"/>
        <v>-3.1003776194753141E-2</v>
      </c>
      <c r="K5" s="22"/>
    </row>
    <row r="6" spans="1:11" x14ac:dyDescent="0.2">
      <c r="F6" s="21">
        <v>0.4</v>
      </c>
      <c r="G6" s="22">
        <v>0.56732204489881544</v>
      </c>
      <c r="I6" s="21">
        <f t="shared" si="0"/>
        <v>0.65952868632729333</v>
      </c>
      <c r="J6" s="29">
        <f t="shared" si="1"/>
        <v>9.2206641428477898E-2</v>
      </c>
      <c r="K6" s="22"/>
    </row>
    <row r="7" spans="1:11" x14ac:dyDescent="0.2">
      <c r="C7" s="20" t="s">
        <v>6</v>
      </c>
      <c r="D7" s="20">
        <v>1.0675398077552807</v>
      </c>
      <c r="F7" s="21">
        <v>0.5</v>
      </c>
      <c r="G7" s="22">
        <v>0.5136665259625004</v>
      </c>
      <c r="I7" s="21">
        <f t="shared" si="0"/>
        <v>0.59274926651675841</v>
      </c>
      <c r="J7" s="29">
        <f t="shared" si="1"/>
        <v>7.9082740554258013E-2</v>
      </c>
      <c r="K7" s="22"/>
    </row>
    <row r="8" spans="1:11" x14ac:dyDescent="0.2">
      <c r="C8" s="20" t="s">
        <v>7</v>
      </c>
      <c r="D8" s="20">
        <v>1.0108444922347943</v>
      </c>
      <c r="F8" s="21">
        <v>0.6</v>
      </c>
      <c r="G8" s="22">
        <v>0.46577646870779377</v>
      </c>
      <c r="I8" s="21">
        <f t="shared" si="0"/>
        <v>0.53273147967637546</v>
      </c>
      <c r="J8" s="29">
        <f t="shared" si="1"/>
        <v>6.6955010968581696E-2</v>
      </c>
      <c r="K8" s="22"/>
    </row>
    <row r="9" spans="1:11" x14ac:dyDescent="0.2">
      <c r="F9" s="21">
        <v>0.7</v>
      </c>
      <c r="G9" s="22">
        <v>0.52577985610492584</v>
      </c>
      <c r="I9" s="21">
        <f t="shared" si="0"/>
        <v>0.47879068852488693</v>
      </c>
      <c r="J9" s="29">
        <f t="shared" si="1"/>
        <v>-4.6989167580038904E-2</v>
      </c>
      <c r="K9" s="22"/>
    </row>
    <row r="10" spans="1:11" x14ac:dyDescent="0.2">
      <c r="F10" s="21">
        <v>0.79999999999999993</v>
      </c>
      <c r="G10" s="22">
        <v>0.38789131208382438</v>
      </c>
      <c r="I10" s="21">
        <f t="shared" si="0"/>
        <v>0.43031157752756544</v>
      </c>
      <c r="J10" s="29">
        <f t="shared" si="1"/>
        <v>4.2420265443741056E-2</v>
      </c>
      <c r="K10" s="22"/>
    </row>
    <row r="11" spans="1:11" x14ac:dyDescent="0.2">
      <c r="F11" s="21">
        <v>0.89999999999999991</v>
      </c>
      <c r="G11" s="22">
        <v>0.38316163734561454</v>
      </c>
      <c r="I11" s="21">
        <f t="shared" si="0"/>
        <v>0.38674113384441305</v>
      </c>
      <c r="J11" s="29">
        <f t="shared" si="1"/>
        <v>3.5794964987985178E-3</v>
      </c>
      <c r="K11" s="22"/>
    </row>
    <row r="12" spans="1:11" x14ac:dyDescent="0.2">
      <c r="F12" s="21">
        <v>0.99999999999999989</v>
      </c>
      <c r="G12" s="22">
        <v>0.2654504446628142</v>
      </c>
      <c r="I12" s="21">
        <f t="shared" si="0"/>
        <v>0.34758233898013341</v>
      </c>
      <c r="J12" s="29">
        <f t="shared" si="1"/>
        <v>8.213189431731921E-2</v>
      </c>
      <c r="K12" s="22"/>
    </row>
    <row r="13" spans="1:11" x14ac:dyDescent="0.2">
      <c r="F13" s="21">
        <v>1.0999999999999999</v>
      </c>
      <c r="G13" s="22">
        <v>0.38962170981427408</v>
      </c>
      <c r="I13" s="21">
        <f t="shared" si="0"/>
        <v>0.31238849917501643</v>
      </c>
      <c r="J13" s="29">
        <f t="shared" si="1"/>
        <v>-7.7233210639257643E-2</v>
      </c>
      <c r="K13" s="22"/>
    </row>
    <row r="14" spans="1:11" x14ac:dyDescent="0.2">
      <c r="F14" s="21">
        <v>1.2</v>
      </c>
      <c r="G14" s="22">
        <v>0.2380581746596146</v>
      </c>
      <c r="I14" s="21">
        <f t="shared" si="0"/>
        <v>0.2807581498621452</v>
      </c>
      <c r="J14" s="29">
        <f t="shared" si="1"/>
        <v>4.2699975202530605E-2</v>
      </c>
      <c r="K14" s="22"/>
    </row>
    <row r="15" spans="1:11" x14ac:dyDescent="0.2">
      <c r="F15" s="21">
        <v>1.3</v>
      </c>
      <c r="G15" s="22">
        <v>0.34306828078809998</v>
      </c>
      <c r="I15" s="21">
        <f t="shared" si="0"/>
        <v>0.25233047606484643</v>
      </c>
      <c r="J15" s="29">
        <f t="shared" si="1"/>
        <v>-9.0737804723253546E-2</v>
      </c>
      <c r="K15" s="22"/>
    </row>
    <row r="16" spans="1:11" x14ac:dyDescent="0.2">
      <c r="F16" s="21">
        <v>1.4000000000000001</v>
      </c>
      <c r="G16" s="22">
        <v>0.20469762990241344</v>
      </c>
      <c r="I16" s="21">
        <f t="shared" si="0"/>
        <v>0.2267811964937613</v>
      </c>
      <c r="J16" s="29">
        <f t="shared" si="1"/>
        <v>2.2083566591347858E-2</v>
      </c>
      <c r="K16" s="22"/>
    </row>
    <row r="17" spans="6:11" x14ac:dyDescent="0.2">
      <c r="F17" s="21">
        <v>1.5000000000000002</v>
      </c>
      <c r="G17" s="22">
        <v>0.22783214255005849</v>
      </c>
      <c r="I17" s="21">
        <f t="shared" si="0"/>
        <v>0.20381886439244479</v>
      </c>
      <c r="J17" s="29">
        <f t="shared" si="1"/>
        <v>-2.4013278157613699E-2</v>
      </c>
      <c r="K17" s="22"/>
    </row>
    <row r="18" spans="6:11" x14ac:dyDescent="0.2">
      <c r="F18" s="21">
        <v>1.6000000000000003</v>
      </c>
      <c r="G18" s="22">
        <v>0.1875216159619586</v>
      </c>
      <c r="I18" s="21">
        <f t="shared" si="0"/>
        <v>0.18318154293435268</v>
      </c>
      <c r="J18" s="29">
        <f t="shared" si="1"/>
        <v>-4.3400730276059174E-3</v>
      </c>
      <c r="K18" s="22"/>
    </row>
    <row r="19" spans="6:11" x14ac:dyDescent="0.2">
      <c r="F19" s="21">
        <v>1.7000000000000004</v>
      </c>
      <c r="G19" s="22">
        <v>0.11232605478842553</v>
      </c>
      <c r="I19" s="21">
        <f t="shared" si="0"/>
        <v>0.16463381724667253</v>
      </c>
      <c r="J19" s="29">
        <f t="shared" si="1"/>
        <v>5.2307762458247004E-2</v>
      </c>
      <c r="K19" s="22"/>
    </row>
    <row r="20" spans="6:11" x14ac:dyDescent="0.2">
      <c r="F20" s="21">
        <v>1.8000000000000005</v>
      </c>
      <c r="G20" s="22">
        <v>0.24620670141020259</v>
      </c>
      <c r="I20" s="21">
        <f t="shared" si="0"/>
        <v>0.14796410897643886</v>
      </c>
      <c r="J20" s="29">
        <f t="shared" si="1"/>
        <v>-9.8242592433763737E-2</v>
      </c>
      <c r="K20" s="22"/>
    </row>
    <row r="21" spans="6:11" x14ac:dyDescent="0.2">
      <c r="F21" s="21">
        <v>1.9000000000000006</v>
      </c>
      <c r="G21" s="22">
        <v>0.17774951190846644</v>
      </c>
      <c r="I21" s="21">
        <f t="shared" si="0"/>
        <v>0.13298226276554348</v>
      </c>
      <c r="J21" s="29">
        <f t="shared" si="1"/>
        <v>-4.476724914292296E-2</v>
      </c>
      <c r="K21" s="22"/>
    </row>
    <row r="22" spans="6:11" x14ac:dyDescent="0.2">
      <c r="F22" s="21">
        <v>2.0000000000000004</v>
      </c>
      <c r="G22" s="22">
        <v>3.7018749883164823E-2</v>
      </c>
      <c r="I22" s="21">
        <f t="shared" si="0"/>
        <v>0.11951737710298398</v>
      </c>
      <c r="J22" s="29">
        <f t="shared" si="1"/>
        <v>8.2498627219819154E-2</v>
      </c>
      <c r="K22" s="22"/>
    </row>
    <row r="23" spans="6:11" x14ac:dyDescent="0.2">
      <c r="F23" s="21">
        <v>2.1000000000000005</v>
      </c>
      <c r="G23" s="22">
        <v>0.15728083928443218</v>
      </c>
      <c r="I23" s="21">
        <f t="shared" si="0"/>
        <v>0.10741585481036084</v>
      </c>
      <c r="J23" s="29">
        <f t="shared" si="1"/>
        <v>-4.9864984474071339E-2</v>
      </c>
      <c r="K23" s="22"/>
    </row>
    <row r="24" spans="6:11" x14ac:dyDescent="0.2">
      <c r="F24" s="21">
        <v>2.2000000000000006</v>
      </c>
      <c r="G24" s="22">
        <v>0.18686211009087339</v>
      </c>
      <c r="I24" s="21">
        <f t="shared" si="0"/>
        <v>9.6539650922045278E-2</v>
      </c>
      <c r="J24" s="29">
        <f t="shared" si="1"/>
        <v>-9.0322459168828112E-2</v>
      </c>
      <c r="K24" s="22"/>
    </row>
    <row r="25" spans="6:11" x14ac:dyDescent="0.2">
      <c r="F25" s="21">
        <v>2.3000000000000007</v>
      </c>
      <c r="G25" s="22">
        <v>0.12706318939618838</v>
      </c>
      <c r="I25" s="21">
        <f t="shared" si="0"/>
        <v>8.6764697973165522E-2</v>
      </c>
      <c r="J25" s="29">
        <f t="shared" si="1"/>
        <v>-4.0298491423022859E-2</v>
      </c>
      <c r="K25" s="22"/>
    </row>
    <row r="26" spans="6:11" x14ac:dyDescent="0.2">
      <c r="F26" s="21">
        <v>2.4000000000000008</v>
      </c>
      <c r="G26" s="22">
        <v>6.6292857573049702E-2</v>
      </c>
      <c r="I26" s="21">
        <f t="shared" si="0"/>
        <v>7.7979490732295098E-2</v>
      </c>
      <c r="J26" s="29">
        <f t="shared" si="1"/>
        <v>1.1686633159245396E-2</v>
      </c>
      <c r="K26" s="22"/>
    </row>
    <row r="27" spans="6:11" x14ac:dyDescent="0.2">
      <c r="F27" s="21">
        <v>2.5000000000000009</v>
      </c>
      <c r="G27" s="22">
        <v>1.0537879269650344E-2</v>
      </c>
      <c r="I27" s="21">
        <f t="shared" si="0"/>
        <v>7.0083814234549208E-2</v>
      </c>
      <c r="J27" s="29">
        <f t="shared" si="1"/>
        <v>5.9545934964898864E-2</v>
      </c>
      <c r="K27" s="22"/>
    </row>
    <row r="28" spans="6:11" x14ac:dyDescent="0.2">
      <c r="F28" s="21">
        <v>2.600000000000001</v>
      </c>
      <c r="G28" s="22">
        <v>0.16279502689588743</v>
      </c>
      <c r="I28" s="21">
        <f t="shared" si="0"/>
        <v>6.2987600605457772E-2</v>
      </c>
      <c r="J28" s="29">
        <f t="shared" si="1"/>
        <v>-9.9807426290429657E-2</v>
      </c>
      <c r="K28" s="22"/>
    </row>
    <row r="29" spans="6:11" x14ac:dyDescent="0.2">
      <c r="F29" s="21">
        <v>2.7000000000000011</v>
      </c>
      <c r="G29" s="22">
        <v>1.075374475705064E-2</v>
      </c>
      <c r="I29" s="21">
        <f t="shared" si="0"/>
        <v>5.6609901635131563E-2</v>
      </c>
      <c r="J29" s="29">
        <f t="shared" si="1"/>
        <v>4.5856156878080923E-2</v>
      </c>
      <c r="K29" s="22"/>
    </row>
    <row r="30" spans="6:11" x14ac:dyDescent="0.2">
      <c r="F30" s="21">
        <v>2.8000000000000012</v>
      </c>
      <c r="G30" s="22">
        <v>8.694716071095282E-2</v>
      </c>
      <c r="I30" s="21">
        <f t="shared" si="0"/>
        <v>5.0877965382627885E-2</v>
      </c>
      <c r="J30" s="29">
        <f t="shared" si="1"/>
        <v>-3.6069195328324935E-2</v>
      </c>
      <c r="K30" s="22"/>
    </row>
    <row r="31" spans="6:11" x14ac:dyDescent="0.2">
      <c r="F31" s="21">
        <v>2.9000000000000012</v>
      </c>
      <c r="G31" s="22">
        <v>-5.9025514975773671E-3</v>
      </c>
      <c r="I31" s="21">
        <f t="shared" si="0"/>
        <v>4.5726406277120976E-2</v>
      </c>
      <c r="J31" s="29">
        <f t="shared" si="1"/>
        <v>5.1628957774698343E-2</v>
      </c>
      <c r="K31" s="22"/>
    </row>
    <row r="32" spans="6:11" x14ac:dyDescent="0.2">
      <c r="F32" s="21">
        <v>3.0000000000000013</v>
      </c>
      <c r="G32" s="22">
        <v>4.4869227946850415E-2</v>
      </c>
      <c r="I32" s="21">
        <f t="shared" si="0"/>
        <v>4.1096459249022194E-2</v>
      </c>
      <c r="J32" s="29">
        <f t="shared" si="1"/>
        <v>-3.7727686978282216E-3</v>
      </c>
      <c r="K32" s="22"/>
    </row>
    <row r="33" spans="6:11" x14ac:dyDescent="0.2">
      <c r="F33" s="21">
        <v>3.1000000000000014</v>
      </c>
      <c r="G33" s="22">
        <v>5.4856970443693268E-2</v>
      </c>
      <c r="I33" s="21">
        <f t="shared" si="0"/>
        <v>3.693530938274469E-2</v>
      </c>
      <c r="J33" s="29">
        <f t="shared" si="1"/>
        <v>-1.7921661060948578E-2</v>
      </c>
      <c r="K33" s="22"/>
    </row>
    <row r="34" spans="6:11" x14ac:dyDescent="0.2">
      <c r="F34" s="21">
        <v>3.2000000000000015</v>
      </c>
      <c r="G34" s="22">
        <v>-2.8163007282402765E-2</v>
      </c>
      <c r="I34" s="21">
        <f t="shared" si="0"/>
        <v>3.3195489444301146E-2</v>
      </c>
      <c r="J34" s="29">
        <f t="shared" si="1"/>
        <v>6.1358496726703911E-2</v>
      </c>
      <c r="K34" s="22"/>
    </row>
    <row r="35" spans="6:11" x14ac:dyDescent="0.2">
      <c r="F35" s="21">
        <v>3.3000000000000016</v>
      </c>
      <c r="G35" s="22">
        <v>3.9673478275132901E-3</v>
      </c>
      <c r="I35" s="21">
        <f t="shared" si="0"/>
        <v>2.9834338411187343E-2</v>
      </c>
      <c r="J35" s="29">
        <f t="shared" si="1"/>
        <v>2.5866990583674053E-2</v>
      </c>
      <c r="K35" s="22"/>
    </row>
    <row r="36" spans="6:11" x14ac:dyDescent="0.2">
      <c r="F36" s="21">
        <v>3.4000000000000017</v>
      </c>
      <c r="G36" s="22">
        <v>-3.4683979573092438E-3</v>
      </c>
      <c r="I36" s="21">
        <f t="shared" si="0"/>
        <v>2.6813514827872344E-2</v>
      </c>
      <c r="J36" s="29">
        <f t="shared" si="1"/>
        <v>3.0281912785181588E-2</v>
      </c>
      <c r="K36" s="22"/>
    </row>
    <row r="37" spans="6:11" x14ac:dyDescent="0.2">
      <c r="F37" s="21">
        <v>3.5000000000000018</v>
      </c>
      <c r="G37" s="22">
        <v>8.5187729741224127E-2</v>
      </c>
      <c r="I37" s="21">
        <f t="shared" si="0"/>
        <v>2.4098559435624393E-2</v>
      </c>
      <c r="J37" s="29">
        <f t="shared" si="1"/>
        <v>-6.1089170305599738E-2</v>
      </c>
      <c r="K37" s="22"/>
    </row>
    <row r="38" spans="6:11" x14ac:dyDescent="0.2">
      <c r="F38" s="21">
        <v>3.6000000000000019</v>
      </c>
      <c r="G38" s="22">
        <v>0.10874063077454575</v>
      </c>
      <c r="I38" s="21">
        <f t="shared" si="0"/>
        <v>2.1658502087486427E-2</v>
      </c>
      <c r="J38" s="29">
        <f t="shared" si="1"/>
        <v>-8.7082128687059321E-2</v>
      </c>
      <c r="K38" s="22"/>
    </row>
    <row r="39" spans="6:11" x14ac:dyDescent="0.2">
      <c r="F39" s="21">
        <v>3.700000000000002</v>
      </c>
      <c r="G39" s="22">
        <v>-2.6473698941981257E-2</v>
      </c>
      <c r="I39" s="21">
        <f t="shared" si="0"/>
        <v>1.9465508464385925E-2</v>
      </c>
      <c r="J39" s="29">
        <f t="shared" si="1"/>
        <v>4.5939207406367186E-2</v>
      </c>
      <c r="K39" s="22"/>
    </row>
    <row r="40" spans="6:11" x14ac:dyDescent="0.2">
      <c r="F40" s="21">
        <v>3.800000000000002</v>
      </c>
      <c r="G40" s="22">
        <v>-4.0727121750261372E-2</v>
      </c>
      <c r="I40" s="21">
        <f t="shared" si="0"/>
        <v>1.7494562562385126E-2</v>
      </c>
      <c r="J40" s="29">
        <f t="shared" si="1"/>
        <v>5.8221684312646502E-2</v>
      </c>
      <c r="K40" s="22"/>
    </row>
    <row r="41" spans="6:11" x14ac:dyDescent="0.2">
      <c r="F41" s="21">
        <v>3.9000000000000021</v>
      </c>
      <c r="G41" s="22">
        <v>-2.6613907280196997E-3</v>
      </c>
      <c r="I41" s="21">
        <f t="shared" si="0"/>
        <v>1.5723181329127565E-2</v>
      </c>
      <c r="J41" s="29">
        <f t="shared" si="1"/>
        <v>1.8384572057147264E-2</v>
      </c>
      <c r="K41" s="22"/>
    </row>
    <row r="42" spans="6:11" ht="17" thickBot="1" x14ac:dyDescent="0.25">
      <c r="F42" s="23">
        <v>4.0000000000000018</v>
      </c>
      <c r="G42" s="24">
        <v>-6.9421644307229011E-2</v>
      </c>
      <c r="I42" s="23">
        <f t="shared" si="0"/>
        <v>1.413115819427045E-2</v>
      </c>
      <c r="J42" s="31">
        <f t="shared" si="1"/>
        <v>8.3552802501499462E-2</v>
      </c>
      <c r="K42" s="24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Solve one equation three ways</vt:lpstr>
      <vt:lpstr>Solve two equations Solver</vt:lpstr>
      <vt:lpstr>Rate equation</vt:lpstr>
      <vt:lpstr>Curve fit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Microsoft Office User</dc:creator>
  <cp:keywords/>
  <dc:description/>
  <cp:lastModifiedBy>David Lignell</cp:lastModifiedBy>
  <dcterms:created xsi:type="dcterms:W3CDTF">2019-12-12T17:37:16Z</dcterms:created>
  <dcterms:modified xsi:type="dcterms:W3CDTF">2019-12-12T18:44:04Z</dcterms:modified>
  <cp:category/>
</cp:coreProperties>
</file>